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Onkormanyzati-iroda\Testületi és egyéb ügyek\Testületi, képviselői ügyek\Testületi és bizottsági előterjesztések\2026. évi előterjesztések\2026.06.25. rendes\"/>
    </mc:Choice>
  </mc:AlternateContent>
  <xr:revisionPtr revIDLastSave="0" documentId="13_ncr:1_{683BF1B2-07DE-4CB1-8715-41EBB37D5038}" xr6:coauthVersionLast="47" xr6:coauthVersionMax="47" xr10:uidLastSave="{00000000-0000-0000-0000-000000000000}"/>
  <bookViews>
    <workbookView xWindow="-120" yWindow="-120" windowWidth="29040" windowHeight="15720" tabRatio="907" activeTab="2" xr2:uid="{00000000-000D-0000-FFFF-FFFF00000000}"/>
  </bookViews>
  <sheets>
    <sheet name="1. melléklet" sheetId="280" r:id="rId1"/>
    <sheet name="2. mell. 1. pont" sheetId="277" r:id="rId2"/>
    <sheet name="2. mell. 2. pont" sheetId="291" r:id="rId3"/>
    <sheet name="4. melléklet" sheetId="292" r:id="rId4"/>
  </sheets>
  <definedNames>
    <definedName name="_xlnm.Print_Titles" localSheetId="2">'2. mell. 2. pont'!$6:$6</definedName>
    <definedName name="_xlnm.Print_Area" localSheetId="0">'1. melléklet'!$A$1:$O$200</definedName>
    <definedName name="_xlnm.Print_Area" localSheetId="1">'2. mell. 1. pont'!$A$1:$O$262</definedName>
    <definedName name="_xlnm.Print_Area" localSheetId="2">'2. mell. 2. pont'!$A$1:$S$14</definedName>
    <definedName name="_xlnm.Print_Area" localSheetId="3">'4. melléklet'!$A$1:$K$38</definedName>
  </definedNames>
  <calcPr calcId="191029"/>
</workbook>
</file>

<file path=xl/calcChain.xml><?xml version="1.0" encoding="utf-8"?>
<calcChain xmlns="http://schemas.openxmlformats.org/spreadsheetml/2006/main">
  <c r="K21" i="292" l="1"/>
  <c r="K34" i="292"/>
  <c r="K33" i="292"/>
  <c r="K32" i="292"/>
  <c r="K20" i="292"/>
  <c r="K19" i="292"/>
  <c r="K15" i="292"/>
  <c r="K14" i="292"/>
  <c r="K13" i="292"/>
  <c r="K12" i="292"/>
  <c r="K11" i="292"/>
  <c r="K10" i="292"/>
  <c r="K9" i="292"/>
  <c r="E12" i="292"/>
  <c r="E11" i="292"/>
  <c r="E33" i="292"/>
  <c r="E32" i="292"/>
  <c r="E31" i="292"/>
  <c r="E23" i="292"/>
  <c r="E22" i="292"/>
  <c r="E21" i="292"/>
  <c r="E19" i="292"/>
  <c r="E14" i="292"/>
  <c r="E13" i="292"/>
  <c r="E10" i="292"/>
  <c r="E9" i="292"/>
  <c r="I36" i="292"/>
  <c r="I24" i="292"/>
  <c r="I16" i="292"/>
  <c r="I27" i="292" s="1"/>
  <c r="I38" i="292" s="1"/>
  <c r="C36" i="292"/>
  <c r="C24" i="292"/>
  <c r="C16" i="292"/>
  <c r="C27" i="292" s="1"/>
  <c r="C38" i="292" s="1"/>
  <c r="Q14" i="291" l="1"/>
  <c r="O14" i="291"/>
  <c r="M14" i="291"/>
  <c r="L14" i="291"/>
  <c r="K14" i="291"/>
  <c r="I14" i="291"/>
  <c r="G14" i="291"/>
  <c r="E14" i="291"/>
  <c r="C14" i="291"/>
  <c r="S8" i="291"/>
  <c r="S9" i="291"/>
  <c r="S10" i="291"/>
  <c r="S11" i="291"/>
  <c r="S12" i="291"/>
  <c r="S13" i="291"/>
  <c r="S14" i="291" l="1"/>
  <c r="I32" i="277" l="1"/>
  <c r="I31" i="277"/>
  <c r="I30" i="277"/>
  <c r="I21" i="280"/>
  <c r="M21" i="280" s="1"/>
  <c r="I20" i="280"/>
  <c r="O21" i="280"/>
  <c r="N21" i="280"/>
  <c r="L21" i="280"/>
  <c r="O20" i="280"/>
  <c r="N20" i="280"/>
  <c r="M20" i="280"/>
  <c r="L20" i="280"/>
  <c r="K22" i="280"/>
  <c r="K24" i="280" s="1"/>
  <c r="J22" i="280"/>
  <c r="N22" i="280" s="1"/>
  <c r="I22" i="280"/>
  <c r="I24" i="280" s="1"/>
  <c r="H22" i="280"/>
  <c r="H24" i="280" s="1"/>
  <c r="O13" i="280"/>
  <c r="N13" i="280"/>
  <c r="L13" i="280"/>
  <c r="K14" i="280"/>
  <c r="J14" i="280"/>
  <c r="H14" i="280"/>
  <c r="I13" i="280"/>
  <c r="M13" i="280" s="1"/>
  <c r="J24" i="280" l="1"/>
  <c r="M22" i="280"/>
  <c r="O22" i="280"/>
  <c r="L22" i="280"/>
  <c r="I11" i="280" l="1"/>
  <c r="I14" i="280" s="1"/>
  <c r="I13" i="277"/>
  <c r="I12" i="277"/>
  <c r="I172" i="277"/>
  <c r="I53" i="277"/>
  <c r="I52" i="277"/>
  <c r="O127" i="280"/>
  <c r="N127" i="280"/>
  <c r="L127" i="280"/>
  <c r="I127" i="280"/>
  <c r="M127" i="280" s="1"/>
  <c r="I190" i="280"/>
  <c r="O90" i="280"/>
  <c r="N90" i="280"/>
  <c r="L90" i="280"/>
  <c r="K92" i="280"/>
  <c r="O92" i="280" s="1"/>
  <c r="J92" i="280"/>
  <c r="N92" i="280" s="1"/>
  <c r="H92" i="280"/>
  <c r="L92" i="280" s="1"/>
  <c r="I90" i="280"/>
  <c r="M90" i="280" s="1"/>
  <c r="O146" i="280"/>
  <c r="N146" i="280"/>
  <c r="L146" i="280"/>
  <c r="I146" i="280"/>
  <c r="M146" i="280" s="1"/>
  <c r="O145" i="280"/>
  <c r="N145" i="280"/>
  <c r="L145" i="280"/>
  <c r="I145" i="280"/>
  <c r="M145" i="280" s="1"/>
  <c r="O126" i="280"/>
  <c r="N126" i="280"/>
  <c r="L126" i="280"/>
  <c r="I126" i="280"/>
  <c r="M126" i="280" s="1"/>
  <c r="O152" i="277"/>
  <c r="N152" i="277"/>
  <c r="I152" i="277"/>
  <c r="M152" i="277"/>
  <c r="L152" i="277"/>
  <c r="O235" i="277"/>
  <c r="N235" i="277"/>
  <c r="L235" i="277"/>
  <c r="K237" i="277"/>
  <c r="J237" i="277"/>
  <c r="H237" i="277"/>
  <c r="I235" i="277"/>
  <c r="M235" i="277" s="1"/>
  <c r="I92" i="280" l="1"/>
  <c r="M92" i="280" s="1"/>
  <c r="O89" i="277"/>
  <c r="N89" i="277"/>
  <c r="M89" i="277"/>
  <c r="L89" i="277"/>
  <c r="O88" i="277"/>
  <c r="N88" i="277"/>
  <c r="M88" i="277"/>
  <c r="L88" i="277"/>
  <c r="I89" i="277"/>
  <c r="I88" i="277"/>
  <c r="O151" i="277"/>
  <c r="N151" i="277"/>
  <c r="I151" i="277"/>
  <c r="M151" i="277"/>
  <c r="L151" i="277"/>
  <c r="O147" i="277"/>
  <c r="N147" i="277"/>
  <c r="M147" i="277"/>
  <c r="L147" i="277"/>
  <c r="I147" i="277"/>
  <c r="O146" i="277"/>
  <c r="N146" i="277"/>
  <c r="L146" i="277"/>
  <c r="I146" i="277"/>
  <c r="M146" i="277" s="1"/>
  <c r="O145" i="277"/>
  <c r="N145" i="277"/>
  <c r="L145" i="277"/>
  <c r="I145" i="277"/>
  <c r="M145" i="277" s="1"/>
  <c r="O150" i="277"/>
  <c r="N150" i="277"/>
  <c r="L150" i="277"/>
  <c r="I150" i="277"/>
  <c r="M150" i="277" s="1"/>
  <c r="I85" i="280"/>
  <c r="M85" i="280" s="1"/>
  <c r="I149" i="277"/>
  <c r="M149" i="277" s="1"/>
  <c r="O149" i="277"/>
  <c r="N149" i="277"/>
  <c r="L149" i="277"/>
  <c r="O85" i="280"/>
  <c r="N85" i="280"/>
  <c r="L85" i="280"/>
  <c r="K87" i="280"/>
  <c r="O87" i="280" s="1"/>
  <c r="J87" i="280"/>
  <c r="N87" i="280" s="1"/>
  <c r="I87" i="280"/>
  <c r="M87" i="280" s="1"/>
  <c r="H87" i="280"/>
  <c r="L87" i="280" s="1"/>
  <c r="O148" i="277"/>
  <c r="N148" i="277"/>
  <c r="L148" i="277"/>
  <c r="I148" i="277"/>
  <c r="M148" i="277" s="1"/>
  <c r="I260" i="277" l="1"/>
  <c r="I130" i="277"/>
  <c r="I122" i="280"/>
  <c r="O177" i="277"/>
  <c r="N177" i="277"/>
  <c r="L177" i="277"/>
  <c r="I177" i="277"/>
  <c r="M177" i="277" s="1"/>
  <c r="J185" i="277" l="1"/>
  <c r="I120" i="277" l="1"/>
  <c r="J187" i="277"/>
  <c r="I228" i="277"/>
  <c r="I237" i="277" s="1"/>
  <c r="I98" i="277" l="1"/>
  <c r="I129" i="277"/>
  <c r="O222" i="277"/>
  <c r="N222" i="277"/>
  <c r="L222" i="277"/>
  <c r="I222" i="277"/>
  <c r="M222" i="277" s="1"/>
  <c r="I78" i="280" l="1"/>
  <c r="I77" i="280"/>
  <c r="I75" i="280"/>
  <c r="O78" i="280" l="1"/>
  <c r="N78" i="280"/>
  <c r="M78" i="280"/>
  <c r="L78" i="280"/>
  <c r="O77" i="280"/>
  <c r="N77" i="280"/>
  <c r="M77" i="280"/>
  <c r="L77" i="280"/>
  <c r="O75" i="280"/>
  <c r="N75" i="280"/>
  <c r="M75" i="280"/>
  <c r="L75" i="280"/>
  <c r="K247" i="277" l="1"/>
  <c r="J247" i="277"/>
  <c r="I247" i="277"/>
  <c r="H247" i="277"/>
  <c r="G247" i="277"/>
  <c r="O247" i="277" s="1"/>
  <c r="F247" i="277"/>
  <c r="E247" i="277"/>
  <c r="M247" i="277" s="1"/>
  <c r="D247" i="277"/>
  <c r="O246" i="277"/>
  <c r="N246" i="277"/>
  <c r="M246" i="277"/>
  <c r="L246" i="277"/>
  <c r="G48" i="277"/>
  <c r="F48" i="277"/>
  <c r="G41" i="277"/>
  <c r="F41" i="277"/>
  <c r="O260" i="277"/>
  <c r="N260" i="277"/>
  <c r="L260" i="277"/>
  <c r="O257" i="277"/>
  <c r="N257" i="277"/>
  <c r="M257" i="277"/>
  <c r="L257" i="277"/>
  <c r="O256" i="277"/>
  <c r="N256" i="277"/>
  <c r="M256" i="277"/>
  <c r="L256" i="277"/>
  <c r="O255" i="277"/>
  <c r="N255" i="277"/>
  <c r="M255" i="277"/>
  <c r="L255" i="277"/>
  <c r="O250" i="277"/>
  <c r="N250" i="277"/>
  <c r="M250" i="277"/>
  <c r="L250" i="277"/>
  <c r="O248" i="277"/>
  <c r="N248" i="277"/>
  <c r="M248" i="277"/>
  <c r="L248" i="277"/>
  <c r="O242" i="277"/>
  <c r="N242" i="277"/>
  <c r="M242" i="277"/>
  <c r="L242" i="277"/>
  <c r="O234" i="277"/>
  <c r="N234" i="277"/>
  <c r="M234" i="277"/>
  <c r="L234" i="277"/>
  <c r="O233" i="277"/>
  <c r="N233" i="277"/>
  <c r="L233" i="277"/>
  <c r="O232" i="277"/>
  <c r="N232" i="277"/>
  <c r="L232" i="277"/>
  <c r="O231" i="277"/>
  <c r="N231" i="277"/>
  <c r="L231" i="277"/>
  <c r="O230" i="277"/>
  <c r="N230" i="277"/>
  <c r="L230" i="277"/>
  <c r="O229" i="277"/>
  <c r="N229" i="277"/>
  <c r="L229" i="277"/>
  <c r="O228" i="277"/>
  <c r="N228" i="277"/>
  <c r="M228" i="277"/>
  <c r="L228" i="277"/>
  <c r="O227" i="277"/>
  <c r="N227" i="277"/>
  <c r="L227" i="277"/>
  <c r="O221" i="277"/>
  <c r="N221" i="277"/>
  <c r="L221" i="277"/>
  <c r="O220" i="277"/>
  <c r="N220" i="277"/>
  <c r="L220" i="277"/>
  <c r="O219" i="277"/>
  <c r="N219" i="277"/>
  <c r="L219" i="277"/>
  <c r="O218" i="277"/>
  <c r="N218" i="277"/>
  <c r="L218" i="277"/>
  <c r="O217" i="277"/>
  <c r="N217" i="277"/>
  <c r="L217" i="277"/>
  <c r="O216" i="277"/>
  <c r="N216" i="277"/>
  <c r="L216" i="277"/>
  <c r="O215" i="277"/>
  <c r="N215" i="277"/>
  <c r="M215" i="277"/>
  <c r="L215" i="277"/>
  <c r="O214" i="277"/>
  <c r="N214" i="277"/>
  <c r="M214" i="277"/>
  <c r="L214" i="277"/>
  <c r="O213" i="277"/>
  <c r="N213" i="277"/>
  <c r="M213" i="277"/>
  <c r="L213" i="277"/>
  <c r="O212" i="277"/>
  <c r="M212" i="277"/>
  <c r="L212" i="277"/>
  <c r="O211" i="277"/>
  <c r="N211" i="277"/>
  <c r="M211" i="277"/>
  <c r="L211" i="277"/>
  <c r="O205" i="277"/>
  <c r="N205" i="277"/>
  <c r="M205" i="277"/>
  <c r="L205" i="277"/>
  <c r="O204" i="277"/>
  <c r="N204" i="277"/>
  <c r="M204" i="277"/>
  <c r="L204" i="277"/>
  <c r="O203" i="277"/>
  <c r="N203" i="277"/>
  <c r="M203" i="277"/>
  <c r="L203" i="277"/>
  <c r="O200" i="277"/>
  <c r="N200" i="277"/>
  <c r="L200" i="277"/>
  <c r="O198" i="277"/>
  <c r="N198" i="277"/>
  <c r="M198" i="277"/>
  <c r="L198" i="277"/>
  <c r="O194" i="277"/>
  <c r="N194" i="277"/>
  <c r="L194" i="277"/>
  <c r="O189" i="277"/>
  <c r="N189" i="277"/>
  <c r="M189" i="277"/>
  <c r="L189" i="277"/>
  <c r="O188" i="277"/>
  <c r="N188" i="277"/>
  <c r="L188" i="277"/>
  <c r="O187" i="277"/>
  <c r="N187" i="277"/>
  <c r="M187" i="277"/>
  <c r="L187" i="277"/>
  <c r="O186" i="277"/>
  <c r="N186" i="277"/>
  <c r="M186" i="277"/>
  <c r="L186" i="277"/>
  <c r="O185" i="277"/>
  <c r="N185" i="277"/>
  <c r="M185" i="277"/>
  <c r="L185" i="277"/>
  <c r="O184" i="277"/>
  <c r="N184" i="277"/>
  <c r="M184" i="277"/>
  <c r="L184" i="277"/>
  <c r="O183" i="277"/>
  <c r="M183" i="277"/>
  <c r="L183" i="277"/>
  <c r="O182" i="277"/>
  <c r="M182" i="277"/>
  <c r="L182" i="277"/>
  <c r="O176" i="277"/>
  <c r="N176" i="277"/>
  <c r="L176" i="277"/>
  <c r="O175" i="277"/>
  <c r="M175" i="277"/>
  <c r="L175" i="277"/>
  <c r="O174" i="277"/>
  <c r="N174" i="277"/>
  <c r="M174" i="277"/>
  <c r="L174" i="277"/>
  <c r="O173" i="277"/>
  <c r="N173" i="277"/>
  <c r="M173" i="277"/>
  <c r="L173" i="277"/>
  <c r="O172" i="277"/>
  <c r="N172" i="277"/>
  <c r="M172" i="277"/>
  <c r="L172" i="277"/>
  <c r="O166" i="277"/>
  <c r="N166" i="277"/>
  <c r="M166" i="277"/>
  <c r="L166" i="277"/>
  <c r="N165" i="277"/>
  <c r="M165" i="277"/>
  <c r="L165" i="277"/>
  <c r="O164" i="277"/>
  <c r="N164" i="277"/>
  <c r="M164" i="277"/>
  <c r="L164" i="277"/>
  <c r="O163" i="277"/>
  <c r="N163" i="277"/>
  <c r="M163" i="277"/>
  <c r="L163" i="277"/>
  <c r="N162" i="277"/>
  <c r="M162" i="277"/>
  <c r="L162" i="277"/>
  <c r="O161" i="277"/>
  <c r="N161" i="277"/>
  <c r="M161" i="277"/>
  <c r="L161" i="277"/>
  <c r="N160" i="277"/>
  <c r="M160" i="277"/>
  <c r="L160" i="277"/>
  <c r="N159" i="277"/>
  <c r="M159" i="277"/>
  <c r="L159" i="277"/>
  <c r="O158" i="277"/>
  <c r="N158" i="277"/>
  <c r="M158" i="277"/>
  <c r="L158" i="277"/>
  <c r="O144" i="277"/>
  <c r="N144" i="277"/>
  <c r="L144" i="277"/>
  <c r="O143" i="277"/>
  <c r="N143" i="277"/>
  <c r="L143" i="277"/>
  <c r="O142" i="277"/>
  <c r="N142" i="277"/>
  <c r="L142" i="277"/>
  <c r="O141" i="277"/>
  <c r="N141" i="277"/>
  <c r="L141" i="277"/>
  <c r="O140" i="277"/>
  <c r="N140" i="277"/>
  <c r="L140" i="277"/>
  <c r="O139" i="277"/>
  <c r="N139" i="277"/>
  <c r="L139" i="277"/>
  <c r="O138" i="277"/>
  <c r="N138" i="277"/>
  <c r="L138" i="277"/>
  <c r="O137" i="277"/>
  <c r="N137" i="277"/>
  <c r="L137" i="277"/>
  <c r="O136" i="277"/>
  <c r="N136" i="277"/>
  <c r="L136" i="277"/>
  <c r="O135" i="277"/>
  <c r="N135" i="277"/>
  <c r="L135" i="277"/>
  <c r="O134" i="277"/>
  <c r="N134" i="277"/>
  <c r="L134" i="277"/>
  <c r="O133" i="277"/>
  <c r="N133" i="277"/>
  <c r="M133" i="277"/>
  <c r="L133" i="277"/>
  <c r="O132" i="277"/>
  <c r="N132" i="277"/>
  <c r="M132" i="277"/>
  <c r="L132" i="277"/>
  <c r="O131" i="277"/>
  <c r="N131" i="277"/>
  <c r="L131" i="277"/>
  <c r="O130" i="277"/>
  <c r="N130" i="277"/>
  <c r="L130" i="277"/>
  <c r="O129" i="277"/>
  <c r="N129" i="277"/>
  <c r="M129" i="277"/>
  <c r="L129" i="277"/>
  <c r="O128" i="277"/>
  <c r="M128" i="277"/>
  <c r="L128" i="277"/>
  <c r="O127" i="277"/>
  <c r="N127" i="277"/>
  <c r="L127" i="277"/>
  <c r="O126" i="277"/>
  <c r="N126" i="277"/>
  <c r="M126" i="277"/>
  <c r="L126" i="277"/>
  <c r="O125" i="277"/>
  <c r="N125" i="277"/>
  <c r="L125" i="277"/>
  <c r="O124" i="277"/>
  <c r="N124" i="277"/>
  <c r="M124" i="277"/>
  <c r="L124" i="277"/>
  <c r="O123" i="277"/>
  <c r="N123" i="277"/>
  <c r="L123" i="277"/>
  <c r="O122" i="277"/>
  <c r="N122" i="277"/>
  <c r="M122" i="277"/>
  <c r="L122" i="277"/>
  <c r="O121" i="277"/>
  <c r="N121" i="277"/>
  <c r="M121" i="277"/>
  <c r="L121" i="277"/>
  <c r="O120" i="277"/>
  <c r="N120" i="277"/>
  <c r="L120" i="277"/>
  <c r="O119" i="277"/>
  <c r="M119" i="277"/>
  <c r="L119" i="277"/>
  <c r="O118" i="277"/>
  <c r="N118" i="277"/>
  <c r="M118" i="277"/>
  <c r="L118" i="277"/>
  <c r="O117" i="277"/>
  <c r="N117" i="277"/>
  <c r="L117" i="277"/>
  <c r="O116" i="277"/>
  <c r="N116" i="277"/>
  <c r="L116" i="277"/>
  <c r="O115" i="277"/>
  <c r="N115" i="277"/>
  <c r="M115" i="277"/>
  <c r="L115" i="277"/>
  <c r="O114" i="277"/>
  <c r="M114" i="277"/>
  <c r="L114" i="277"/>
  <c r="O112" i="277"/>
  <c r="M112" i="277"/>
  <c r="L112" i="277"/>
  <c r="O111" i="277"/>
  <c r="M111" i="277"/>
  <c r="L111" i="277"/>
  <c r="O110" i="277"/>
  <c r="N110" i="277"/>
  <c r="L110" i="277"/>
  <c r="O109" i="277"/>
  <c r="M109" i="277"/>
  <c r="L109" i="277"/>
  <c r="O108" i="277"/>
  <c r="N108" i="277"/>
  <c r="L108" i="277"/>
  <c r="O107" i="277"/>
  <c r="N107" i="277"/>
  <c r="L107" i="277"/>
  <c r="O105" i="277"/>
  <c r="N105" i="277"/>
  <c r="L105" i="277"/>
  <c r="O104" i="277"/>
  <c r="N104" i="277"/>
  <c r="M104" i="277"/>
  <c r="L104" i="277"/>
  <c r="O103" i="277"/>
  <c r="N103" i="277"/>
  <c r="L103" i="277"/>
  <c r="O102" i="277"/>
  <c r="N102" i="277"/>
  <c r="L102" i="277"/>
  <c r="O101" i="277"/>
  <c r="N101" i="277"/>
  <c r="L101" i="277"/>
  <c r="O100" i="277"/>
  <c r="N100" i="277"/>
  <c r="L100" i="277"/>
  <c r="O99" i="277"/>
  <c r="N99" i="277"/>
  <c r="M99" i="277"/>
  <c r="L99" i="277"/>
  <c r="O98" i="277"/>
  <c r="N98" i="277"/>
  <c r="L98" i="277"/>
  <c r="O97" i="277"/>
  <c r="N97" i="277"/>
  <c r="L97" i="277"/>
  <c r="O96" i="277"/>
  <c r="N96" i="277"/>
  <c r="L96" i="277"/>
  <c r="O95" i="277"/>
  <c r="N95" i="277"/>
  <c r="M95" i="277"/>
  <c r="L95" i="277"/>
  <c r="O94" i="277"/>
  <c r="N94" i="277"/>
  <c r="M94" i="277"/>
  <c r="L94" i="277"/>
  <c r="O90" i="277"/>
  <c r="N90" i="277"/>
  <c r="M90" i="277"/>
  <c r="L90" i="277"/>
  <c r="O87" i="277"/>
  <c r="N87" i="277"/>
  <c r="L87" i="277"/>
  <c r="O86" i="277"/>
  <c r="N86" i="277"/>
  <c r="L86" i="277"/>
  <c r="O85" i="277"/>
  <c r="N85" i="277"/>
  <c r="L85" i="277"/>
  <c r="O84" i="277"/>
  <c r="M84" i="277"/>
  <c r="L84" i="277"/>
  <c r="O83" i="277"/>
  <c r="N83" i="277"/>
  <c r="L83" i="277"/>
  <c r="O82" i="277"/>
  <c r="N82" i="277"/>
  <c r="L82" i="277"/>
  <c r="O77" i="277"/>
  <c r="N77" i="277"/>
  <c r="L77" i="277"/>
  <c r="O76" i="277"/>
  <c r="N76" i="277"/>
  <c r="L76" i="277"/>
  <c r="O75" i="277"/>
  <c r="N75" i="277"/>
  <c r="L75" i="277"/>
  <c r="O74" i="277"/>
  <c r="N74" i="277"/>
  <c r="L74" i="277"/>
  <c r="O73" i="277"/>
  <c r="N73" i="277"/>
  <c r="L73" i="277"/>
  <c r="O72" i="277"/>
  <c r="N72" i="277"/>
  <c r="L72" i="277"/>
  <c r="O71" i="277"/>
  <c r="M71" i="277"/>
  <c r="L71" i="277"/>
  <c r="O70" i="277"/>
  <c r="N70" i="277"/>
  <c r="L70" i="277"/>
  <c r="O69" i="277"/>
  <c r="N69" i="277"/>
  <c r="L69" i="277"/>
  <c r="O61" i="277"/>
  <c r="N61" i="277"/>
  <c r="L61" i="277"/>
  <c r="O60" i="277"/>
  <c r="N60" i="277"/>
  <c r="L60" i="277"/>
  <c r="O59" i="277"/>
  <c r="N59" i="277"/>
  <c r="L59" i="277"/>
  <c r="O54" i="277"/>
  <c r="N54" i="277"/>
  <c r="L54" i="277"/>
  <c r="O53" i="277"/>
  <c r="N53" i="277"/>
  <c r="L53" i="277"/>
  <c r="O52" i="277"/>
  <c r="N52" i="277"/>
  <c r="L52" i="277"/>
  <c r="O47" i="277"/>
  <c r="N47" i="277"/>
  <c r="L47" i="277"/>
  <c r="O46" i="277"/>
  <c r="N46" i="277"/>
  <c r="L46" i="277"/>
  <c r="O45" i="277"/>
  <c r="N45" i="277"/>
  <c r="L45" i="277"/>
  <c r="O44" i="277"/>
  <c r="N44" i="277"/>
  <c r="L44" i="277"/>
  <c r="O43" i="277"/>
  <c r="N43" i="277"/>
  <c r="L43" i="277"/>
  <c r="O40" i="277"/>
  <c r="N40" i="277"/>
  <c r="M40" i="277"/>
  <c r="L40" i="277"/>
  <c r="O39" i="277"/>
  <c r="N39" i="277"/>
  <c r="M39" i="277"/>
  <c r="L39" i="277"/>
  <c r="O38" i="277"/>
  <c r="N38" i="277"/>
  <c r="M38" i="277"/>
  <c r="L38" i="277"/>
  <c r="O37" i="277"/>
  <c r="N37" i="277"/>
  <c r="M37" i="277"/>
  <c r="L37" i="277"/>
  <c r="O32" i="277"/>
  <c r="N32" i="277"/>
  <c r="L32" i="277"/>
  <c r="O31" i="277"/>
  <c r="N31" i="277"/>
  <c r="L31" i="277"/>
  <c r="O30" i="277"/>
  <c r="N30" i="277"/>
  <c r="L30" i="277"/>
  <c r="O25" i="277"/>
  <c r="N25" i="277"/>
  <c r="M25" i="277"/>
  <c r="L25" i="277"/>
  <c r="O24" i="277"/>
  <c r="N24" i="277"/>
  <c r="M24" i="277"/>
  <c r="L24" i="277"/>
  <c r="O23" i="277"/>
  <c r="N23" i="277"/>
  <c r="M23" i="277"/>
  <c r="L23" i="277"/>
  <c r="O21" i="277"/>
  <c r="N21" i="277"/>
  <c r="L21" i="277"/>
  <c r="O20" i="277"/>
  <c r="N20" i="277"/>
  <c r="L20" i="277"/>
  <c r="O19" i="277"/>
  <c r="N19" i="277"/>
  <c r="L19" i="277"/>
  <c r="O18" i="277"/>
  <c r="N18" i="277"/>
  <c r="L18" i="277"/>
  <c r="O17" i="277"/>
  <c r="N17" i="277"/>
  <c r="L17" i="277"/>
  <c r="O16" i="277"/>
  <c r="N16" i="277"/>
  <c r="L16" i="277"/>
  <c r="O14" i="277"/>
  <c r="N14" i="277"/>
  <c r="L14" i="277"/>
  <c r="O13" i="277"/>
  <c r="N13" i="277"/>
  <c r="L13" i="277"/>
  <c r="O12" i="277"/>
  <c r="N12" i="277"/>
  <c r="L12" i="277"/>
  <c r="I196" i="280"/>
  <c r="L247" i="277" l="1"/>
  <c r="N247" i="277"/>
  <c r="K258" i="277"/>
  <c r="J258" i="277"/>
  <c r="I258" i="277"/>
  <c r="H258" i="277"/>
  <c r="K243" i="277"/>
  <c r="K249" i="277" s="1"/>
  <c r="J243" i="277"/>
  <c r="J249" i="277" s="1"/>
  <c r="I243" i="277"/>
  <c r="I249" i="277" s="1"/>
  <c r="H243" i="277"/>
  <c r="H249" i="277" s="1"/>
  <c r="K224" i="277"/>
  <c r="H224" i="277"/>
  <c r="I224" i="277"/>
  <c r="J224" i="277"/>
  <c r="K206" i="277"/>
  <c r="J206" i="277"/>
  <c r="I206" i="277"/>
  <c r="H206" i="277"/>
  <c r="K196" i="277"/>
  <c r="J196" i="277"/>
  <c r="I196" i="277"/>
  <c r="H196" i="277"/>
  <c r="K191" i="277"/>
  <c r="H191" i="277"/>
  <c r="I191" i="277"/>
  <c r="J191" i="277"/>
  <c r="K179" i="277"/>
  <c r="I179" i="277"/>
  <c r="H179" i="277"/>
  <c r="J179" i="277"/>
  <c r="J168" i="277"/>
  <c r="I168" i="277"/>
  <c r="H168" i="277"/>
  <c r="K168" i="277"/>
  <c r="K154" i="277"/>
  <c r="H154" i="277"/>
  <c r="J154" i="277"/>
  <c r="I154" i="277"/>
  <c r="K91" i="277"/>
  <c r="H91" i="277"/>
  <c r="J91" i="277"/>
  <c r="I91" i="277"/>
  <c r="K79" i="277"/>
  <c r="H79" i="277"/>
  <c r="I79" i="277"/>
  <c r="J79" i="277"/>
  <c r="K62" i="277"/>
  <c r="J62" i="277"/>
  <c r="H62" i="277"/>
  <c r="I62" i="277"/>
  <c r="K48" i="277"/>
  <c r="J48" i="277"/>
  <c r="H48" i="277"/>
  <c r="I48" i="277"/>
  <c r="K41" i="277"/>
  <c r="K49" i="277" s="1"/>
  <c r="J41" i="277"/>
  <c r="J49" i="277" s="1"/>
  <c r="I41" i="277"/>
  <c r="H41" i="277"/>
  <c r="K26" i="277"/>
  <c r="J26" i="277"/>
  <c r="I26" i="277"/>
  <c r="H26" i="277"/>
  <c r="K22" i="277"/>
  <c r="J22" i="277"/>
  <c r="H22" i="277"/>
  <c r="I22" i="277"/>
  <c r="O196" i="280"/>
  <c r="N196" i="280"/>
  <c r="M196" i="280"/>
  <c r="L196" i="280"/>
  <c r="O193" i="280"/>
  <c r="N193" i="280"/>
  <c r="M193" i="280"/>
  <c r="L193" i="280"/>
  <c r="O190" i="280"/>
  <c r="N190" i="280"/>
  <c r="L190" i="280"/>
  <c r="O188" i="280"/>
  <c r="N188" i="280"/>
  <c r="L188" i="280"/>
  <c r="O187" i="280"/>
  <c r="N187" i="280"/>
  <c r="L187" i="280"/>
  <c r="O175" i="280"/>
  <c r="N175" i="280"/>
  <c r="L175" i="280"/>
  <c r="O174" i="280"/>
  <c r="N174" i="280"/>
  <c r="M174" i="280"/>
  <c r="L174" i="280"/>
  <c r="O173" i="280"/>
  <c r="N173" i="280"/>
  <c r="M173" i="280"/>
  <c r="L173" i="280"/>
  <c r="O168" i="280"/>
  <c r="N168" i="280"/>
  <c r="M168" i="280"/>
  <c r="L168" i="280"/>
  <c r="O160" i="280"/>
  <c r="N160" i="280"/>
  <c r="M160" i="280"/>
  <c r="L160" i="280"/>
  <c r="O155" i="280"/>
  <c r="N155" i="280"/>
  <c r="M155" i="280"/>
  <c r="L155" i="280"/>
  <c r="O154" i="280"/>
  <c r="N154" i="280"/>
  <c r="M154" i="280"/>
  <c r="L154" i="280"/>
  <c r="O144" i="280"/>
  <c r="N144" i="280"/>
  <c r="L144" i="280"/>
  <c r="O143" i="280"/>
  <c r="N143" i="280"/>
  <c r="L143" i="280"/>
  <c r="O142" i="280"/>
  <c r="N142" i="280"/>
  <c r="L142" i="280"/>
  <c r="O141" i="280"/>
  <c r="N141" i="280"/>
  <c r="L141" i="280"/>
  <c r="O140" i="280"/>
  <c r="N140" i="280"/>
  <c r="L140" i="280"/>
  <c r="O139" i="280"/>
  <c r="N139" i="280"/>
  <c r="L139" i="280"/>
  <c r="O138" i="280"/>
  <c r="N138" i="280"/>
  <c r="L138" i="280"/>
  <c r="O137" i="280"/>
  <c r="N137" i="280"/>
  <c r="L137" i="280"/>
  <c r="O136" i="280"/>
  <c r="N136" i="280"/>
  <c r="L136" i="280"/>
  <c r="O135" i="280"/>
  <c r="N135" i="280"/>
  <c r="L135" i="280"/>
  <c r="O134" i="280"/>
  <c r="N134" i="280"/>
  <c r="L134" i="280"/>
  <c r="O133" i="280"/>
  <c r="N133" i="280"/>
  <c r="L133" i="280"/>
  <c r="O132" i="280"/>
  <c r="N132" i="280"/>
  <c r="M132" i="280"/>
  <c r="L132" i="280"/>
  <c r="O125" i="280"/>
  <c r="N125" i="280"/>
  <c r="L125" i="280"/>
  <c r="O124" i="280"/>
  <c r="N124" i="280"/>
  <c r="L124" i="280"/>
  <c r="O123" i="280"/>
  <c r="N123" i="280"/>
  <c r="M123" i="280"/>
  <c r="L123" i="280"/>
  <c r="O122" i="280"/>
  <c r="N122" i="280"/>
  <c r="L122" i="280"/>
  <c r="O121" i="280"/>
  <c r="N121" i="280"/>
  <c r="L121" i="280"/>
  <c r="O120" i="280"/>
  <c r="N120" i="280"/>
  <c r="M120" i="280"/>
  <c r="L120" i="280"/>
  <c r="O119" i="280"/>
  <c r="M119" i="280"/>
  <c r="L119" i="280"/>
  <c r="O118" i="280"/>
  <c r="N118" i="280"/>
  <c r="M118" i="280"/>
  <c r="L118" i="280"/>
  <c r="O117" i="280"/>
  <c r="N117" i="280"/>
  <c r="L117" i="280"/>
  <c r="O116" i="280"/>
  <c r="N116" i="280"/>
  <c r="L116" i="280"/>
  <c r="O115" i="280"/>
  <c r="N115" i="280"/>
  <c r="L115" i="280"/>
  <c r="O114" i="280"/>
  <c r="N114" i="280"/>
  <c r="L114" i="280"/>
  <c r="O113" i="280"/>
  <c r="N113" i="280"/>
  <c r="L113" i="280"/>
  <c r="O112" i="280"/>
  <c r="N112" i="280"/>
  <c r="L112" i="280"/>
  <c r="O111" i="280"/>
  <c r="N111" i="280"/>
  <c r="L111" i="280"/>
  <c r="O109" i="280"/>
  <c r="N109" i="280"/>
  <c r="M109" i="280"/>
  <c r="L109" i="280"/>
  <c r="O108" i="280"/>
  <c r="N108" i="280"/>
  <c r="L108" i="280"/>
  <c r="O102" i="280"/>
  <c r="N102" i="280"/>
  <c r="L102" i="280"/>
  <c r="O101" i="280"/>
  <c r="N101" i="280"/>
  <c r="L101" i="280"/>
  <c r="O98" i="280"/>
  <c r="N98" i="280"/>
  <c r="L98" i="280"/>
  <c r="O80" i="280"/>
  <c r="N80" i="280"/>
  <c r="L80" i="280"/>
  <c r="O79" i="280"/>
  <c r="N79" i="280"/>
  <c r="L79" i="280"/>
  <c r="O76" i="280"/>
  <c r="N76" i="280"/>
  <c r="L76" i="280"/>
  <c r="O74" i="280"/>
  <c r="N74" i="280"/>
  <c r="L74" i="280"/>
  <c r="O73" i="280"/>
  <c r="N73" i="280"/>
  <c r="O68" i="280"/>
  <c r="N68" i="280"/>
  <c r="M68" i="280"/>
  <c r="L68" i="280"/>
  <c r="O66" i="280"/>
  <c r="N66" i="280"/>
  <c r="M66" i="280"/>
  <c r="L66" i="280"/>
  <c r="O65" i="280"/>
  <c r="N65" i="280"/>
  <c r="M65" i="280"/>
  <c r="L65" i="280"/>
  <c r="O61" i="280"/>
  <c r="N61" i="280"/>
  <c r="L61" i="280"/>
  <c r="O60" i="280"/>
  <c r="N60" i="280"/>
  <c r="M60" i="280"/>
  <c r="L60" i="280"/>
  <c r="O59" i="280"/>
  <c r="N59" i="280"/>
  <c r="M59" i="280"/>
  <c r="L59" i="280"/>
  <c r="O58" i="280"/>
  <c r="N58" i="280"/>
  <c r="M58" i="280"/>
  <c r="L58" i="280"/>
  <c r="O52" i="280"/>
  <c r="N52" i="280"/>
  <c r="M52" i="280"/>
  <c r="L52" i="280"/>
  <c r="O51" i="280"/>
  <c r="N51" i="280"/>
  <c r="M51" i="280"/>
  <c r="L51" i="280"/>
  <c r="O50" i="280"/>
  <c r="N50" i="280"/>
  <c r="M50" i="280"/>
  <c r="L50" i="280"/>
  <c r="O49" i="280"/>
  <c r="N49" i="280"/>
  <c r="M49" i="280"/>
  <c r="L49" i="280"/>
  <c r="O48" i="280"/>
  <c r="N48" i="280"/>
  <c r="M48" i="280"/>
  <c r="L48" i="280"/>
  <c r="O47" i="280"/>
  <c r="N47" i="280"/>
  <c r="M47" i="280"/>
  <c r="L47" i="280"/>
  <c r="O46" i="280"/>
  <c r="N46" i="280"/>
  <c r="M46" i="280"/>
  <c r="L46" i="280"/>
  <c r="O45" i="280"/>
  <c r="N45" i="280"/>
  <c r="M45" i="280"/>
  <c r="L45" i="280"/>
  <c r="O44" i="280"/>
  <c r="N44" i="280"/>
  <c r="M44" i="280"/>
  <c r="L44" i="280"/>
  <c r="O43" i="280"/>
  <c r="N43" i="280"/>
  <c r="M43" i="280"/>
  <c r="L43" i="280"/>
  <c r="O42" i="280"/>
  <c r="N42" i="280"/>
  <c r="M42" i="280"/>
  <c r="L42" i="280"/>
  <c r="O41" i="280"/>
  <c r="N41" i="280"/>
  <c r="M41" i="280"/>
  <c r="L41" i="280"/>
  <c r="O40" i="280"/>
  <c r="N40" i="280"/>
  <c r="M40" i="280"/>
  <c r="L40" i="280"/>
  <c r="O39" i="280"/>
  <c r="N39" i="280"/>
  <c r="M39" i="280"/>
  <c r="L39" i="280"/>
  <c r="O29" i="280"/>
  <c r="N29" i="280"/>
  <c r="M29" i="280"/>
  <c r="L29" i="280"/>
  <c r="O28" i="280"/>
  <c r="N28" i="280"/>
  <c r="M28" i="280"/>
  <c r="L28" i="280"/>
  <c r="O18" i="280"/>
  <c r="N18" i="280"/>
  <c r="M18" i="280"/>
  <c r="L18" i="280"/>
  <c r="O11" i="280"/>
  <c r="N11" i="280"/>
  <c r="L11" i="280"/>
  <c r="K191" i="280"/>
  <c r="K198" i="280" s="1"/>
  <c r="J191" i="280"/>
  <c r="J198" i="280" s="1"/>
  <c r="H191" i="280"/>
  <c r="H198" i="280" s="1"/>
  <c r="K176" i="280"/>
  <c r="J176" i="280"/>
  <c r="H176" i="280"/>
  <c r="I176" i="280"/>
  <c r="K170" i="280"/>
  <c r="J170" i="280"/>
  <c r="I170" i="280"/>
  <c r="H170" i="280"/>
  <c r="K162" i="280"/>
  <c r="J162" i="280"/>
  <c r="I162" i="280"/>
  <c r="H162" i="280"/>
  <c r="K157" i="280"/>
  <c r="K164" i="280" s="1"/>
  <c r="J157" i="280"/>
  <c r="I157" i="280"/>
  <c r="I164" i="280" s="1"/>
  <c r="H157" i="280"/>
  <c r="H164" i="280" s="1"/>
  <c r="K148" i="280"/>
  <c r="J148" i="280"/>
  <c r="H148" i="280"/>
  <c r="K129" i="280"/>
  <c r="H129" i="280"/>
  <c r="J129" i="280"/>
  <c r="K104" i="280"/>
  <c r="J104" i="280"/>
  <c r="H104" i="280"/>
  <c r="K82" i="280"/>
  <c r="K94" i="280" s="1"/>
  <c r="J82" i="280"/>
  <c r="J94" i="280" s="1"/>
  <c r="K67" i="280"/>
  <c r="J67" i="280"/>
  <c r="I67" i="280"/>
  <c r="H67" i="280"/>
  <c r="K62" i="280"/>
  <c r="J62" i="280"/>
  <c r="J69" i="280" s="1"/>
  <c r="H62" i="280"/>
  <c r="I62" i="280"/>
  <c r="K54" i="280"/>
  <c r="J54" i="280"/>
  <c r="I54" i="280"/>
  <c r="H54" i="280"/>
  <c r="K30" i="280"/>
  <c r="K32" i="280" s="1"/>
  <c r="J30" i="280"/>
  <c r="J32" i="280" s="1"/>
  <c r="I30" i="280"/>
  <c r="I32" i="280" s="1"/>
  <c r="H30" i="280"/>
  <c r="H32" i="280" s="1"/>
  <c r="H34" i="280" s="1"/>
  <c r="K34" i="280"/>
  <c r="J34" i="280"/>
  <c r="K69" i="280" l="1"/>
  <c r="J164" i="280"/>
  <c r="J150" i="280"/>
  <c r="I34" i="280"/>
  <c r="I148" i="280"/>
  <c r="H178" i="280"/>
  <c r="H69" i="280"/>
  <c r="I129" i="280"/>
  <c r="K178" i="280"/>
  <c r="K208" i="277"/>
  <c r="K251" i="277" s="1"/>
  <c r="H208" i="277"/>
  <c r="I208" i="277"/>
  <c r="J208" i="277"/>
  <c r="K63" i="277"/>
  <c r="H63" i="277"/>
  <c r="I63" i="277"/>
  <c r="J63" i="277"/>
  <c r="I49" i="277"/>
  <c r="H49" i="277"/>
  <c r="K27" i="277"/>
  <c r="I27" i="277"/>
  <c r="H27" i="277"/>
  <c r="J27" i="277"/>
  <c r="H150" i="280"/>
  <c r="J178" i="280"/>
  <c r="I104" i="280"/>
  <c r="I69" i="280"/>
  <c r="I82" i="280"/>
  <c r="I94" i="280" s="1"/>
  <c r="K150" i="280"/>
  <c r="K180" i="280" s="1"/>
  <c r="K183" i="280" s="1"/>
  <c r="K200" i="280" s="1"/>
  <c r="I178" i="280"/>
  <c r="I191" i="280"/>
  <c r="I198" i="280" s="1"/>
  <c r="H82" i="280"/>
  <c r="H94" i="280" s="1"/>
  <c r="J180" i="280" l="1"/>
  <c r="J183" i="280" s="1"/>
  <c r="J200" i="280" s="1"/>
  <c r="I150" i="280"/>
  <c r="I180" i="280" s="1"/>
  <c r="I183" i="280" s="1"/>
  <c r="I200" i="280" s="1"/>
  <c r="H180" i="280"/>
  <c r="H183" i="280" s="1"/>
  <c r="H200" i="280" s="1"/>
  <c r="I251" i="277"/>
  <c r="H251" i="277"/>
  <c r="J251" i="277"/>
  <c r="K65" i="277"/>
  <c r="H65" i="277"/>
  <c r="I65" i="277"/>
  <c r="J65" i="277"/>
  <c r="J262" i="277" s="1"/>
  <c r="K262" i="277"/>
  <c r="H262" i="277" l="1"/>
  <c r="I262" i="277"/>
  <c r="E54" i="277" l="1"/>
  <c r="M54" i="277" s="1"/>
  <c r="G62" i="277" l="1"/>
  <c r="O62" i="277" s="1"/>
  <c r="F62" i="277"/>
  <c r="N62" i="277" s="1"/>
  <c r="D62" i="277"/>
  <c r="L62" i="277" s="1"/>
  <c r="E61" i="277"/>
  <c r="M61" i="277" s="1"/>
  <c r="E115" i="280"/>
  <c r="M115" i="280" s="1"/>
  <c r="E113" i="280"/>
  <c r="M113" i="280" s="1"/>
  <c r="E112" i="280"/>
  <c r="M112" i="280" s="1"/>
  <c r="E111" i="280"/>
  <c r="M111" i="280" s="1"/>
  <c r="E114" i="280"/>
  <c r="M114" i="280" s="1"/>
  <c r="E47" i="277" l="1"/>
  <c r="M47" i="277" s="1"/>
  <c r="E46" i="277"/>
  <c r="M46" i="277" s="1"/>
  <c r="E45" i="277"/>
  <c r="M45" i="277" s="1"/>
  <c r="E44" i="277"/>
  <c r="M44" i="277" s="1"/>
  <c r="E43" i="277"/>
  <c r="M43" i="277" s="1"/>
  <c r="E21" i="277"/>
  <c r="M21" i="277" s="1"/>
  <c r="E20" i="277"/>
  <c r="M20" i="277" s="1"/>
  <c r="E19" i="277"/>
  <c r="M19" i="277" s="1"/>
  <c r="E18" i="277"/>
  <c r="M18" i="277" s="1"/>
  <c r="E17" i="277"/>
  <c r="M17" i="277" s="1"/>
  <c r="E16" i="277"/>
  <c r="M16" i="277" s="1"/>
  <c r="K36" i="292" l="1"/>
  <c r="I29" i="292"/>
  <c r="H29" i="292"/>
  <c r="I25" i="292"/>
  <c r="H25" i="292"/>
  <c r="I17" i="292"/>
  <c r="H17" i="292"/>
  <c r="P14" i="291" l="1"/>
  <c r="N14" i="291"/>
  <c r="J14" i="291"/>
  <c r="H14" i="291"/>
  <c r="F14" i="291"/>
  <c r="D14" i="291"/>
  <c r="B14" i="291"/>
  <c r="R13" i="291"/>
  <c r="R12" i="291"/>
  <c r="R11" i="291"/>
  <c r="R10" i="291"/>
  <c r="R9" i="291"/>
  <c r="R8" i="291"/>
  <c r="R14" i="291" l="1"/>
  <c r="D22" i="277"/>
  <c r="L22" i="277" s="1"/>
  <c r="E26" i="277"/>
  <c r="M26" i="277" s="1"/>
  <c r="D26" i="277"/>
  <c r="L26" i="277" s="1"/>
  <c r="E41" i="277"/>
  <c r="M41" i="277" s="1"/>
  <c r="D41" i="277"/>
  <c r="L41" i="277" s="1"/>
  <c r="E48" i="277"/>
  <c r="M48" i="277" s="1"/>
  <c r="D48" i="277"/>
  <c r="L48" i="277" s="1"/>
  <c r="D224" i="277"/>
  <c r="L224" i="277" s="1"/>
  <c r="E53" i="277" l="1"/>
  <c r="M53" i="277" s="1"/>
  <c r="E52" i="277"/>
  <c r="M52" i="277" s="1"/>
  <c r="E125" i="280" l="1"/>
  <c r="M125" i="280" s="1"/>
  <c r="E108" i="280" l="1"/>
  <c r="M108" i="280" s="1"/>
  <c r="E87" i="277"/>
  <c r="M87" i="277" s="1"/>
  <c r="E74" i="277"/>
  <c r="M74" i="277" s="1"/>
  <c r="E85" i="277"/>
  <c r="M85" i="277" s="1"/>
  <c r="F84" i="277"/>
  <c r="N84" i="277" s="1"/>
  <c r="E83" i="277"/>
  <c r="M83" i="277" s="1"/>
  <c r="E82" i="277"/>
  <c r="M82" i="277" s="1"/>
  <c r="E72" i="277"/>
  <c r="M72" i="277" s="1"/>
  <c r="F71" i="277"/>
  <c r="N71" i="277" s="1"/>
  <c r="E70" i="277"/>
  <c r="M70" i="277" s="1"/>
  <c r="E69" i="277"/>
  <c r="M69" i="277" s="1"/>
  <c r="E221" i="277" l="1"/>
  <c r="M221" i="277" s="1"/>
  <c r="E144" i="277"/>
  <c r="M144" i="277" s="1"/>
  <c r="E220" i="277"/>
  <c r="M220" i="277" s="1"/>
  <c r="E143" i="277"/>
  <c r="M143" i="277" s="1"/>
  <c r="E77" i="277"/>
  <c r="M77" i="277" s="1"/>
  <c r="E219" i="277"/>
  <c r="M219" i="277" s="1"/>
  <c r="E142" i="277"/>
  <c r="M142" i="277" s="1"/>
  <c r="E76" i="277"/>
  <c r="M76" i="277" s="1"/>
  <c r="E233" i="277"/>
  <c r="M233" i="277" s="1"/>
  <c r="E141" i="277"/>
  <c r="M141" i="277" s="1"/>
  <c r="E218" i="277"/>
  <c r="M218" i="277" s="1"/>
  <c r="E140" i="277"/>
  <c r="M140" i="277" s="1"/>
  <c r="E217" i="277"/>
  <c r="M217" i="277" s="1"/>
  <c r="E139" i="277"/>
  <c r="M139" i="277" s="1"/>
  <c r="E232" i="277"/>
  <c r="M232" i="277" s="1"/>
  <c r="E138" i="277"/>
  <c r="M138" i="277" s="1"/>
  <c r="E231" i="277"/>
  <c r="M231" i="277" s="1"/>
  <c r="E137" i="277"/>
  <c r="M137" i="277" s="1"/>
  <c r="E216" i="277"/>
  <c r="M216" i="277" s="1"/>
  <c r="E136" i="277"/>
  <c r="M136" i="277" s="1"/>
  <c r="E135" i="277"/>
  <c r="M135" i="277" s="1"/>
  <c r="E194" i="277"/>
  <c r="M194" i="277" s="1"/>
  <c r="E230" i="277"/>
  <c r="M230" i="277" s="1"/>
  <c r="E229" i="277"/>
  <c r="M229" i="277" s="1"/>
  <c r="E134" i="277"/>
  <c r="M134" i="277" s="1"/>
  <c r="E75" i="277"/>
  <c r="M75" i="277" s="1"/>
  <c r="E144" i="280"/>
  <c r="M144" i="280" s="1"/>
  <c r="E143" i="280"/>
  <c r="M143" i="280" s="1"/>
  <c r="E142" i="280"/>
  <c r="M142" i="280" s="1"/>
  <c r="E141" i="280"/>
  <c r="M141" i="280" s="1"/>
  <c r="E140" i="280"/>
  <c r="M140" i="280" s="1"/>
  <c r="E136" i="280"/>
  <c r="M136" i="280" s="1"/>
  <c r="E139" i="280"/>
  <c r="M139" i="280" s="1"/>
  <c r="E138" i="280"/>
  <c r="M138" i="280" s="1"/>
  <c r="E137" i="280"/>
  <c r="M137" i="280" s="1"/>
  <c r="E135" i="280"/>
  <c r="M135" i="280" s="1"/>
  <c r="E134" i="280"/>
  <c r="M134" i="280" s="1"/>
  <c r="E133" i="280"/>
  <c r="M133" i="280" s="1"/>
  <c r="G26" i="277"/>
  <c r="O26" i="277" s="1"/>
  <c r="F26" i="277"/>
  <c r="N26" i="277" s="1"/>
  <c r="O48" i="277"/>
  <c r="N48" i="277"/>
  <c r="O41" i="277"/>
  <c r="N41" i="277"/>
  <c r="E187" i="280"/>
  <c r="M187" i="280" s="1"/>
  <c r="E11" i="280"/>
  <c r="M11" i="280" s="1"/>
  <c r="G22" i="277"/>
  <c r="O22" i="277" s="1"/>
  <c r="F22" i="277"/>
  <c r="N22" i="277" s="1"/>
  <c r="E22" i="277"/>
  <c r="M22" i="277" s="1"/>
  <c r="E13" i="277"/>
  <c r="M13" i="277" s="1"/>
  <c r="E12" i="277"/>
  <c r="M12" i="277" s="1"/>
  <c r="E188" i="280"/>
  <c r="M188" i="280" s="1"/>
  <c r="E98" i="280"/>
  <c r="M98" i="280" s="1"/>
  <c r="D73" i="280"/>
  <c r="L73" i="280" s="1"/>
  <c r="E190" i="280"/>
  <c r="M190" i="280" s="1"/>
  <c r="F183" i="277"/>
  <c r="N183" i="277" s="1"/>
  <c r="F182" i="277"/>
  <c r="N182" i="277" s="1"/>
  <c r="E60" i="277"/>
  <c r="M60" i="277" s="1"/>
  <c r="E59" i="277"/>
  <c r="E260" i="277"/>
  <c r="M260" i="277" s="1"/>
  <c r="F212" i="277"/>
  <c r="E200" i="277"/>
  <c r="M200" i="277" s="1"/>
  <c r="E175" i="280"/>
  <c r="M175" i="280" s="1"/>
  <c r="E188" i="277"/>
  <c r="M188" i="277" s="1"/>
  <c r="E176" i="277"/>
  <c r="M176" i="277" s="1"/>
  <c r="F175" i="277"/>
  <c r="N175" i="277" s="1"/>
  <c r="G160" i="277"/>
  <c r="O160" i="277" s="1"/>
  <c r="G165" i="277"/>
  <c r="O165" i="277" s="1"/>
  <c r="G162" i="277"/>
  <c r="O162" i="277" s="1"/>
  <c r="G159" i="277"/>
  <c r="O159" i="277" s="1"/>
  <c r="E130" i="277"/>
  <c r="M130" i="277" s="1"/>
  <c r="F128" i="277"/>
  <c r="N128" i="277" s="1"/>
  <c r="E127" i="277"/>
  <c r="M127" i="277" s="1"/>
  <c r="E125" i="277"/>
  <c r="M125" i="277" s="1"/>
  <c r="E120" i="277"/>
  <c r="M120" i="277" s="1"/>
  <c r="F119" i="277"/>
  <c r="N119" i="277" s="1"/>
  <c r="E117" i="277"/>
  <c r="M117" i="277" s="1"/>
  <c r="E116" i="277"/>
  <c r="M116" i="277" s="1"/>
  <c r="F114" i="277"/>
  <c r="N114" i="277" s="1"/>
  <c r="F112" i="277"/>
  <c r="N112" i="277" s="1"/>
  <c r="F111" i="277"/>
  <c r="N111" i="277" s="1"/>
  <c r="E110" i="277"/>
  <c r="M110" i="277" s="1"/>
  <c r="F224" i="277" l="1"/>
  <c r="N224" i="277" s="1"/>
  <c r="N212" i="277"/>
  <c r="M59" i="277"/>
  <c r="E62" i="277"/>
  <c r="M62" i="277" s="1"/>
  <c r="E224" i="277"/>
  <c r="M224" i="277" s="1"/>
  <c r="F109" i="277"/>
  <c r="N109" i="277" s="1"/>
  <c r="E108" i="277"/>
  <c r="M108" i="277" s="1"/>
  <c r="E107" i="277"/>
  <c r="M107" i="277" s="1"/>
  <c r="E105" i="277"/>
  <c r="M105" i="277" s="1"/>
  <c r="E103" i="277"/>
  <c r="M103" i="277" s="1"/>
  <c r="E102" i="277"/>
  <c r="M102" i="277" s="1"/>
  <c r="E101" i="277"/>
  <c r="M101" i="277" s="1"/>
  <c r="E100" i="277"/>
  <c r="M100" i="277" s="1"/>
  <c r="G176" i="280"/>
  <c r="O176" i="280" s="1"/>
  <c r="F176" i="280"/>
  <c r="N176" i="280" s="1"/>
  <c r="E176" i="280"/>
  <c r="M176" i="280" s="1"/>
  <c r="E121" i="280"/>
  <c r="M121" i="280" s="1"/>
  <c r="E122" i="280" l="1"/>
  <c r="M122" i="280" s="1"/>
  <c r="E97" i="277"/>
  <c r="M97" i="277" s="1"/>
  <c r="E96" i="277"/>
  <c r="M96" i="277" s="1"/>
  <c r="F119" i="280"/>
  <c r="N119" i="280" s="1"/>
  <c r="E124" i="280"/>
  <c r="M124" i="280" s="1"/>
  <c r="E80" i="280"/>
  <c r="M80" i="280" s="1"/>
  <c r="G206" i="277" l="1"/>
  <c r="O206" i="277" s="1"/>
  <c r="F206" i="277"/>
  <c r="N206" i="277" s="1"/>
  <c r="G224" i="277" l="1"/>
  <c r="O224" i="277" s="1"/>
  <c r="E131" i="277"/>
  <c r="M131" i="277" s="1"/>
  <c r="E98" i="277"/>
  <c r="M98" i="277" s="1"/>
  <c r="D176" i="280" l="1"/>
  <c r="L176" i="280" l="1"/>
  <c r="E206" i="277"/>
  <c r="M206" i="277" s="1"/>
  <c r="D206" i="277"/>
  <c r="L206" i="277" l="1"/>
  <c r="E117" i="280"/>
  <c r="M117" i="280" s="1"/>
  <c r="E116" i="280"/>
  <c r="M116" i="280" s="1"/>
  <c r="D49" i="277" l="1"/>
  <c r="L49" i="277" s="1"/>
  <c r="E102" i="280" l="1"/>
  <c r="M102" i="280" s="1"/>
  <c r="E101" i="280"/>
  <c r="M101" i="280" s="1"/>
  <c r="E123" i="277"/>
  <c r="M123" i="277" s="1"/>
  <c r="E86" i="277" l="1"/>
  <c r="M86" i="277" s="1"/>
  <c r="E73" i="277"/>
  <c r="M73" i="277" s="1"/>
  <c r="E61" i="280"/>
  <c r="M61" i="280" s="1"/>
  <c r="E32" i="277"/>
  <c r="M32" i="277" s="1"/>
  <c r="E31" i="277"/>
  <c r="M31" i="277" s="1"/>
  <c r="E30" i="277"/>
  <c r="M30" i="277" s="1"/>
  <c r="E14" i="277"/>
  <c r="M14" i="277" s="1"/>
  <c r="E27" i="277" l="1"/>
  <c r="M27" i="277" s="1"/>
  <c r="E49" i="277"/>
  <c r="M49" i="277" s="1"/>
  <c r="G258" i="277"/>
  <c r="O258" i="277" s="1"/>
  <c r="F258" i="277"/>
  <c r="N258" i="277" s="1"/>
  <c r="E258" i="277"/>
  <c r="M258" i="277" s="1"/>
  <c r="D258" i="277"/>
  <c r="L258" i="277" s="1"/>
  <c r="G243" i="277"/>
  <c r="O243" i="277" s="1"/>
  <c r="F243" i="277"/>
  <c r="N243" i="277" s="1"/>
  <c r="E243" i="277"/>
  <c r="M243" i="277" s="1"/>
  <c r="D243" i="277"/>
  <c r="G237" i="277"/>
  <c r="O237" i="277" s="1"/>
  <c r="F237" i="277"/>
  <c r="N237" i="277" s="1"/>
  <c r="E227" i="277"/>
  <c r="M227" i="277" s="1"/>
  <c r="G196" i="277"/>
  <c r="O196" i="277" s="1"/>
  <c r="F196" i="277"/>
  <c r="N196" i="277" s="1"/>
  <c r="E196" i="277"/>
  <c r="M196" i="277" s="1"/>
  <c r="D196" i="277"/>
  <c r="G191" i="277"/>
  <c r="O191" i="277" s="1"/>
  <c r="F191" i="277"/>
  <c r="N191" i="277" s="1"/>
  <c r="E191" i="277"/>
  <c r="M191" i="277" s="1"/>
  <c r="D191" i="277"/>
  <c r="L191" i="277" s="1"/>
  <c r="G179" i="277"/>
  <c r="O179" i="277" s="1"/>
  <c r="F179" i="277"/>
  <c r="N179" i="277" s="1"/>
  <c r="E179" i="277"/>
  <c r="M179" i="277" s="1"/>
  <c r="D179" i="277"/>
  <c r="G168" i="277"/>
  <c r="O168" i="277" s="1"/>
  <c r="F168" i="277"/>
  <c r="N168" i="277" s="1"/>
  <c r="E168" i="277"/>
  <c r="M168" i="277" s="1"/>
  <c r="D168" i="277"/>
  <c r="G154" i="277"/>
  <c r="O154" i="277" s="1"/>
  <c r="F154" i="277"/>
  <c r="N154" i="277" s="1"/>
  <c r="E154" i="277"/>
  <c r="M154" i="277" s="1"/>
  <c r="D154" i="277"/>
  <c r="G91" i="277"/>
  <c r="O91" i="277" s="1"/>
  <c r="F91" i="277"/>
  <c r="N91" i="277" s="1"/>
  <c r="E91" i="277"/>
  <c r="M91" i="277" s="1"/>
  <c r="D91" i="277"/>
  <c r="G79" i="277"/>
  <c r="O79" i="277" s="1"/>
  <c r="F79" i="277"/>
  <c r="N79" i="277" s="1"/>
  <c r="E79" i="277"/>
  <c r="M79" i="277" s="1"/>
  <c r="D79" i="277"/>
  <c r="D27" i="277"/>
  <c r="L27" i="277" s="1"/>
  <c r="L243" i="277" l="1"/>
  <c r="L79" i="277"/>
  <c r="L91" i="277"/>
  <c r="L154" i="277"/>
  <c r="L168" i="277"/>
  <c r="L179" i="277"/>
  <c r="L196" i="277"/>
  <c r="F249" i="277"/>
  <c r="N249" i="277" s="1"/>
  <c r="E63" i="277"/>
  <c r="M63" i="277" s="1"/>
  <c r="G249" i="277"/>
  <c r="O249" i="277" s="1"/>
  <c r="F63" i="277"/>
  <c r="N63" i="277" s="1"/>
  <c r="G49" i="277"/>
  <c r="O49" i="277" s="1"/>
  <c r="G63" i="277"/>
  <c r="O63" i="277" s="1"/>
  <c r="E249" i="277"/>
  <c r="M249" i="277" s="1"/>
  <c r="F49" i="277"/>
  <c r="N49" i="277" s="1"/>
  <c r="E237" i="277"/>
  <c r="M237" i="277" s="1"/>
  <c r="D63" i="277"/>
  <c r="L63" i="277" s="1"/>
  <c r="G208" i="277"/>
  <c r="O208" i="277" s="1"/>
  <c r="E208" i="277"/>
  <c r="M208" i="277" s="1"/>
  <c r="D249" i="277"/>
  <c r="L249" i="277" s="1"/>
  <c r="F208" i="277"/>
  <c r="N208" i="277" s="1"/>
  <c r="D208" i="277"/>
  <c r="L208" i="277" s="1"/>
  <c r="G27" i="277"/>
  <c r="O27" i="277" s="1"/>
  <c r="D237" i="277"/>
  <c r="F27" i="277"/>
  <c r="N27" i="277" s="1"/>
  <c r="K16" i="292" l="1"/>
  <c r="K24" i="292"/>
  <c r="L237" i="277"/>
  <c r="E65" i="277"/>
  <c r="M65" i="277" s="1"/>
  <c r="G251" i="277"/>
  <c r="O251" i="277" s="1"/>
  <c r="G65" i="277"/>
  <c r="O65" i="277" s="1"/>
  <c r="F65" i="277"/>
  <c r="N65" i="277" s="1"/>
  <c r="F251" i="277"/>
  <c r="N251" i="277" s="1"/>
  <c r="E251" i="277"/>
  <c r="M251" i="277" s="1"/>
  <c r="D65" i="277"/>
  <c r="L65" i="277" s="1"/>
  <c r="D251" i="277"/>
  <c r="L251" i="277" s="1"/>
  <c r="K27" i="292" l="1"/>
  <c r="K38" i="292" s="1"/>
  <c r="G262" i="277"/>
  <c r="O262" i="277" s="1"/>
  <c r="F262" i="277"/>
  <c r="N262" i="277" s="1"/>
  <c r="E262" i="277"/>
  <c r="M262" i="277" s="1"/>
  <c r="D262" i="277"/>
  <c r="L262" i="277" s="1"/>
  <c r="E79" i="280"/>
  <c r="M79" i="280" s="1"/>
  <c r="E76" i="280"/>
  <c r="M76" i="280" s="1"/>
  <c r="E73" i="280"/>
  <c r="M73" i="280" s="1"/>
  <c r="E74" i="280"/>
  <c r="M74" i="280" s="1"/>
  <c r="G191" i="280" l="1"/>
  <c r="O191" i="280" s="1"/>
  <c r="F191" i="280"/>
  <c r="N191" i="280" s="1"/>
  <c r="E191" i="280"/>
  <c r="M191" i="280" s="1"/>
  <c r="D191" i="280"/>
  <c r="G170" i="280"/>
  <c r="O170" i="280" s="1"/>
  <c r="F170" i="280"/>
  <c r="N170" i="280" s="1"/>
  <c r="E170" i="280"/>
  <c r="M170" i="280" s="1"/>
  <c r="D170" i="280"/>
  <c r="G162" i="280"/>
  <c r="O162" i="280" s="1"/>
  <c r="F162" i="280"/>
  <c r="N162" i="280" s="1"/>
  <c r="E162" i="280"/>
  <c r="M162" i="280" s="1"/>
  <c r="D162" i="280"/>
  <c r="G157" i="280"/>
  <c r="O157" i="280" s="1"/>
  <c r="F157" i="280"/>
  <c r="N157" i="280" s="1"/>
  <c r="E157" i="280"/>
  <c r="M157" i="280" s="1"/>
  <c r="D157" i="280"/>
  <c r="G148" i="280"/>
  <c r="O148" i="280" s="1"/>
  <c r="F148" i="280"/>
  <c r="N148" i="280" s="1"/>
  <c r="E148" i="280"/>
  <c r="M148" i="280" s="1"/>
  <c r="D148" i="280"/>
  <c r="G129" i="280"/>
  <c r="O129" i="280" s="1"/>
  <c r="F129" i="280"/>
  <c r="N129" i="280" s="1"/>
  <c r="E129" i="280"/>
  <c r="M129" i="280" s="1"/>
  <c r="D129" i="280"/>
  <c r="G104" i="280"/>
  <c r="O104" i="280" s="1"/>
  <c r="F104" i="280"/>
  <c r="N104" i="280" s="1"/>
  <c r="E104" i="280"/>
  <c r="M104" i="280" s="1"/>
  <c r="D104" i="280"/>
  <c r="G82" i="280"/>
  <c r="O82" i="280" s="1"/>
  <c r="F82" i="280"/>
  <c r="N82" i="280" s="1"/>
  <c r="E82" i="280"/>
  <c r="M82" i="280" s="1"/>
  <c r="D82" i="280"/>
  <c r="G67" i="280"/>
  <c r="O67" i="280" s="1"/>
  <c r="F67" i="280"/>
  <c r="N67" i="280" s="1"/>
  <c r="E67" i="280"/>
  <c r="M67" i="280" s="1"/>
  <c r="D67" i="280"/>
  <c r="L67" i="280" s="1"/>
  <c r="G62" i="280"/>
  <c r="O62" i="280" s="1"/>
  <c r="F62" i="280"/>
  <c r="N62" i="280" s="1"/>
  <c r="E62" i="280"/>
  <c r="M62" i="280" s="1"/>
  <c r="D62" i="280"/>
  <c r="L62" i="280" s="1"/>
  <c r="G54" i="280"/>
  <c r="O54" i="280" s="1"/>
  <c r="F54" i="280"/>
  <c r="N54" i="280" s="1"/>
  <c r="E54" i="280"/>
  <c r="M54" i="280" s="1"/>
  <c r="D54" i="280"/>
  <c r="G30" i="280"/>
  <c r="O30" i="280" s="1"/>
  <c r="F30" i="280"/>
  <c r="N30" i="280" s="1"/>
  <c r="E30" i="280"/>
  <c r="M30" i="280" s="1"/>
  <c r="D30" i="280"/>
  <c r="L30" i="280" s="1"/>
  <c r="G24" i="280"/>
  <c r="O24" i="280" s="1"/>
  <c r="F24" i="280"/>
  <c r="N24" i="280" s="1"/>
  <c r="E24" i="280"/>
  <c r="M24" i="280" s="1"/>
  <c r="D24" i="280"/>
  <c r="L24" i="280" s="1"/>
  <c r="G14" i="280"/>
  <c r="O14" i="280" s="1"/>
  <c r="F14" i="280"/>
  <c r="N14" i="280" s="1"/>
  <c r="E14" i="280"/>
  <c r="M14" i="280" s="1"/>
  <c r="D14" i="280"/>
  <c r="L14" i="280" s="1"/>
  <c r="L54" i="280" l="1"/>
  <c r="L129" i="280"/>
  <c r="L157" i="280"/>
  <c r="L170" i="280"/>
  <c r="L82" i="280"/>
  <c r="L104" i="280"/>
  <c r="L148" i="280"/>
  <c r="L162" i="280"/>
  <c r="D198" i="280"/>
  <c r="L198" i="280" s="1"/>
  <c r="L191" i="280"/>
  <c r="E36" i="292"/>
  <c r="E198" i="280"/>
  <c r="M198" i="280" s="1"/>
  <c r="F198" i="280"/>
  <c r="N198" i="280" s="1"/>
  <c r="G198" i="280"/>
  <c r="O198" i="280" s="1"/>
  <c r="G69" i="280"/>
  <c r="O69" i="280" s="1"/>
  <c r="G94" i="280"/>
  <c r="O94" i="280" s="1"/>
  <c r="D32" i="280"/>
  <c r="D69" i="280"/>
  <c r="D94" i="280"/>
  <c r="L94" i="280" s="1"/>
  <c r="E32" i="280"/>
  <c r="M32" i="280" s="1"/>
  <c r="E94" i="280"/>
  <c r="M94" i="280" s="1"/>
  <c r="E164" i="280"/>
  <c r="M164" i="280" s="1"/>
  <c r="G32" i="280"/>
  <c r="O32" i="280" s="1"/>
  <c r="G150" i="280"/>
  <c r="O150" i="280" s="1"/>
  <c r="F32" i="280"/>
  <c r="F69" i="280"/>
  <c r="N69" i="280" s="1"/>
  <c r="F94" i="280"/>
  <c r="N94" i="280" s="1"/>
  <c r="F164" i="280"/>
  <c r="N164" i="280" s="1"/>
  <c r="G164" i="280"/>
  <c r="O164" i="280" s="1"/>
  <c r="D164" i="280"/>
  <c r="L164" i="280" s="1"/>
  <c r="E69" i="280"/>
  <c r="M69" i="280" s="1"/>
  <c r="F150" i="280"/>
  <c r="N150" i="280" s="1"/>
  <c r="D150" i="280"/>
  <c r="L150" i="280" s="1"/>
  <c r="E150" i="280"/>
  <c r="M150" i="280" s="1"/>
  <c r="D178" i="280"/>
  <c r="L178" i="280" s="1"/>
  <c r="E178" i="280"/>
  <c r="M178" i="280" s="1"/>
  <c r="F178" i="280"/>
  <c r="N178" i="280" s="1"/>
  <c r="G178" i="280"/>
  <c r="O178" i="280" s="1"/>
  <c r="E24" i="292" l="1"/>
  <c r="K25" i="292" s="1"/>
  <c r="F34" i="280"/>
  <c r="N34" i="280" s="1"/>
  <c r="N32" i="280"/>
  <c r="D34" i="280"/>
  <c r="L34" i="280" s="1"/>
  <c r="L32" i="280"/>
  <c r="L69" i="280"/>
  <c r="E16" i="292"/>
  <c r="E34" i="280"/>
  <c r="M34" i="280" s="1"/>
  <c r="G180" i="280"/>
  <c r="O180" i="280" s="1"/>
  <c r="G34" i="280"/>
  <c r="O34" i="280" s="1"/>
  <c r="E180" i="280"/>
  <c r="M180" i="280" s="1"/>
  <c r="F180" i="280"/>
  <c r="N180" i="280" s="1"/>
  <c r="D180" i="280"/>
  <c r="L180" i="280" s="1"/>
  <c r="K17" i="292" l="1"/>
  <c r="E27" i="292"/>
  <c r="E183" i="280"/>
  <c r="M183" i="280" s="1"/>
  <c r="G183" i="280"/>
  <c r="O183" i="280" s="1"/>
  <c r="D183" i="280"/>
  <c r="L183" i="280" s="1"/>
  <c r="F183" i="280"/>
  <c r="N183" i="280" s="1"/>
  <c r="E38" i="292" l="1"/>
  <c r="K29" i="292"/>
  <c r="F200" i="280"/>
  <c r="N200" i="280" s="1"/>
  <c r="G200" i="280"/>
  <c r="O200" i="280" s="1"/>
  <c r="D200" i="280"/>
  <c r="L200" i="280" s="1"/>
  <c r="E200" i="280"/>
  <c r="M200" i="280" s="1"/>
</calcChain>
</file>

<file path=xl/sharedStrings.xml><?xml version="1.0" encoding="utf-8"?>
<sst xmlns="http://schemas.openxmlformats.org/spreadsheetml/2006/main" count="555" uniqueCount="386">
  <si>
    <t>1. Informatikai eszközök, szoftverek beszerzése</t>
  </si>
  <si>
    <t>Kölcsönök visszatérülése</t>
  </si>
  <si>
    <t xml:space="preserve">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</si>
  <si>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</si>
  <si>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</si>
  <si>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</si>
  <si>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</si>
  <si>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</si>
  <si>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</si>
  <si>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</si>
  <si>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</si>
  <si>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</si>
  <si>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</si>
  <si>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</si>
  <si>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</si>
  <si>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</si>
  <si>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</si>
  <si>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</si>
  <si>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</si>
  <si>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</si>
  <si>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</si>
  <si>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</si>
  <si>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</si>
  <si>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</si>
  <si>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</si>
  <si>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</si>
  <si>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</si>
  <si>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</si>
  <si>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</si>
  <si>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</si>
  <si>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</si>
  <si>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</si>
  <si>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</si>
  <si>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</si>
  <si>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</si>
  <si>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</si>
  <si>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</si>
  <si>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kötelező
feladat</t>
  </si>
  <si>
    <t>önként vállalt
feladat</t>
  </si>
  <si>
    <t>Dombóvári Közös Önkormányzati Hivatal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</si>
  <si>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</si>
  <si>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</si>
  <si>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</si>
  <si>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</si>
  <si>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</si>
  <si>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</si>
  <si>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</si>
  <si>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</si>
  <si>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</si>
  <si>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</si>
  <si>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</si>
  <si>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</si>
  <si>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</si>
  <si>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</si>
  <si>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VI. alcím összesen</t>
  </si>
  <si>
    <t>IX.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</si>
  <si>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</si>
  <si>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</si>
  <si>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</si>
  <si>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</si>
  <si>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</si>
  <si>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</si>
  <si>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1. Működési célú átvett pénzeszközök államháztartáson kívülről</t>
  </si>
  <si>
    <t>2. Felhalmozási célú átvett pénzeszközök államháztartáson kívülről</t>
  </si>
  <si>
    <t>2. Működési célú kölcsönök visszatérülése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</si>
  <si>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</si>
  <si>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</si>
  <si>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</si>
  <si>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</si>
  <si>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</si>
  <si>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</si>
  <si>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</si>
  <si>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</si>
  <si>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</si>
  <si>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</si>
  <si>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</si>
  <si>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</si>
  <si>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</si>
  <si>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</si>
  <si>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2. Önkormányzati vagyon bérbeadás</t>
  </si>
  <si>
    <t>2.1. Víziközmű bérleti díj</t>
  </si>
  <si>
    <t>2.1.1. Szennyvízhálózat</t>
  </si>
  <si>
    <t>2.1.2. Ivóvízhálózat</t>
  </si>
  <si>
    <t>1.1. Lakásszerzési támogatás, szociális kölcsön</t>
  </si>
  <si>
    <t>Felújítások összesen:</t>
  </si>
  <si>
    <t>1.1. Ingatlanok értékesítése</t>
  </si>
  <si>
    <t>1.1. Általános feladatok támogatása (B111)</t>
  </si>
  <si>
    <t>1.2. Egyes köznevelési feladatok támogatása (B112)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</si>
  <si>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</si>
  <si>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</si>
  <si>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</si>
  <si>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 Választott tisztségviselők juttatásai</t>
  </si>
  <si>
    <t>3. Farkas Attila Uszoda</t>
  </si>
  <si>
    <t>4. Egyéb foglalkoztatottak</t>
  </si>
  <si>
    <t>Dombóvári Művelődési Ház, Könyvtár és Helytörténeti Gyűjtemény</t>
  </si>
  <si>
    <t>1.2. Rendkívüli települési támogatás temetési költségek finanszírozásához</t>
  </si>
  <si>
    <t>1.3. Rendkívüli települési támogatás megélhetésre</t>
  </si>
  <si>
    <t>1.4. Iskolakezdési támogatás</t>
  </si>
  <si>
    <t>1.5. Utazási támogatás</t>
  </si>
  <si>
    <t>1.6. Gyermek születésének támogatása</t>
  </si>
  <si>
    <t>1.1. Dombóvári Szociális és Gyermekjóléti Intézményfenntartó Társulás működésre átadott pénzeszköz</t>
  </si>
  <si>
    <t>1.2. Dombóvári Illyés Gyula Gimnázium Tehetséggondozó Program támogatása</t>
  </si>
  <si>
    <t>1.4. Bursa Hungarica felsőoktatási ösztöndíj pályázat</t>
  </si>
  <si>
    <t>3. Lakásgazdálkodás, bérleményhasznosítás - bérleti díj bevételek</t>
  </si>
  <si>
    <t>4. Közterület használati díj</t>
  </si>
  <si>
    <t>5. Terület bérbeadás</t>
  </si>
  <si>
    <t>6. Távhő vagyon bérbeadásából származó bevételek</t>
  </si>
  <si>
    <t>7. Farkas Attila Uszoda bevétele</t>
  </si>
  <si>
    <t>8. Balatonfenyvesi Ifjúsági Tábor bérbeadása</t>
  </si>
  <si>
    <t>2. Egyéb közhatalmi bevételek</t>
  </si>
  <si>
    <t>2.1. pótlék, bírság</t>
  </si>
  <si>
    <t>2.2. talajterhelési díj</t>
  </si>
  <si>
    <t>9. Gunarasi gyerektábor</t>
  </si>
  <si>
    <t>1.3. Régészeti tárgyú pályázathoz önrész biztosítása</t>
  </si>
  <si>
    <t>2.1. Lakosságtól szennyvízhozzájárulás</t>
  </si>
  <si>
    <t>2. Sportpályák (Szuhay Sportcentrum)</t>
  </si>
  <si>
    <t>államig.
feladat</t>
  </si>
  <si>
    <t>1.1. Dombóvári HACS Egyesületnek nyújtott visszatérítendő támogatás</t>
  </si>
  <si>
    <t>2. Kisértékű tárgyi eszköz beszerzés</t>
  </si>
  <si>
    <t>1.7. Krízishelyzeti támogatás</t>
  </si>
  <si>
    <t>Eredeti előirányzat</t>
  </si>
  <si>
    <t>3. Foglalkozás-egészségügyi szolgáltatás</t>
  </si>
  <si>
    <t>1.3. Egyes szociális és gyermekjóléti feladatok támogatása (B1131)</t>
  </si>
  <si>
    <t>1.4. Gyermekétkeztetési feladatainak támogatása (B1132)</t>
  </si>
  <si>
    <t>1.5. Kulturális feladatok támogatása (B114)</t>
  </si>
  <si>
    <t>103. cím összesen</t>
  </si>
  <si>
    <t>101-103. intézmények összesen</t>
  </si>
  <si>
    <t>102. cím összesen</t>
  </si>
  <si>
    <t>6. Útburkolati jelek festése</t>
  </si>
  <si>
    <t>9. Köztisztaság, parkfenntartás</t>
  </si>
  <si>
    <t>10. Közterületen lévő fák, fasorok cseréje, telepítése, rendezése, nyesése, eseti fakivágások, növénybeszerzés</t>
  </si>
  <si>
    <t>11. Temetőfenntartás</t>
  </si>
  <si>
    <t>12. Közvilágítás - üzemeltetés, karbantartás, bérleti díj</t>
  </si>
  <si>
    <t>13. Kamatfizetés</t>
  </si>
  <si>
    <t>13.1. Működési hitel után</t>
  </si>
  <si>
    <t>13.2. Beruházási hitel után</t>
  </si>
  <si>
    <t>1.2. Dombóvári Művelődési Ház, Könyvtár és Helytörténeti Gyűjtemény</t>
  </si>
  <si>
    <t>1.3. Dombóvári Közös Önkormányzati Hivatal</t>
  </si>
  <si>
    <t>1.1. Dombóvári Szivárvány Óvoda és Bölcsőde</t>
  </si>
  <si>
    <t>1. Működési bevételek (segélyek visszafizetése, köztemetés, közig. bírság végrehajtásából, egyéb bevételek)</t>
  </si>
  <si>
    <t>2. Közvetített szolgáltatások ellenértéke (háziorvosi rendelők, tábor)</t>
  </si>
  <si>
    <t>10. Gyermekétkeztetés bevétele</t>
  </si>
  <si>
    <t>Dombóvári Szivárvány Óvoda és Bölcsőde</t>
  </si>
  <si>
    <t>1.4. Önkormányzat</t>
  </si>
  <si>
    <t>11. Általános forgalmi adó visszatérítése</t>
  </si>
  <si>
    <t>Egyéb működési célú kiadások összesen:</t>
  </si>
  <si>
    <t>1. Előző év költségvetési maradványának igénybevétele (B8131)</t>
  </si>
  <si>
    <t>1. Szivárvány Óvoda udvar felújítása</t>
  </si>
  <si>
    <t>1.2. Fogorvosi rendelő fenntartásához hozzájárulás</t>
  </si>
  <si>
    <t>1.3. Közös Önkormányzati Hivatal működtetéséhez hozzájárulás</t>
  </si>
  <si>
    <t>1.3.1. Közös Önkormányzati Hivatal működtetéséhez hozzájárulás Szakcs</t>
  </si>
  <si>
    <t>1.3.2. Közös Önkormányzati Hivatal működtetéséhez hozzájárulás Lápafő</t>
  </si>
  <si>
    <t>1.3.3. Közös Önkormányzati Hivatal működtetéséhez hozzájárulás Várong</t>
  </si>
  <si>
    <t>1.3.4. Közös Önkormányzati Hivatal működtetéséhez hozzájárulás Csikóstőttős</t>
  </si>
  <si>
    <t>1.3.5. Közös Önkormányzati Hivatal működtetéséhez hozzájárulás Attala</t>
  </si>
  <si>
    <t>1.5. Nyári diákmunka támogatása</t>
  </si>
  <si>
    <t>1.6. Kiegészítő gyermekvédelmi támogatás</t>
  </si>
  <si>
    <t>2.1. Dombó-Land Kft. tagi kölcsön visszafizetés</t>
  </si>
  <si>
    <t>5. Védőnő</t>
  </si>
  <si>
    <t>14. Városi rendezvények</t>
  </si>
  <si>
    <t>16. Helyi tömegközlekedés biztosítása</t>
  </si>
  <si>
    <t>18. Balatonfenyvesi és Gunarasi Ifjúsági Tábor üzemeltetése</t>
  </si>
  <si>
    <t>18.1. Balatonfenyves</t>
  </si>
  <si>
    <t>18.2. Gunaras</t>
  </si>
  <si>
    <t>21. Településrendezési eszközök felülvizsgálata és módosítása</t>
  </si>
  <si>
    <t>12. Kamatbevétel</t>
  </si>
  <si>
    <t>13. Tolna Vármegyei Kórház hozzájárulása védőnői szolgálat kiadásaihoz</t>
  </si>
  <si>
    <t>1.4. Közfoglalkoztatás támogatás, EFOP támogatás</t>
  </si>
  <si>
    <t>Finanszírozási bevételek</t>
  </si>
  <si>
    <t>1. Egyéb felhalmozási célú támogatások államháztartáson kívülre</t>
  </si>
  <si>
    <t>1.1. Helyi védelem alatt álló épületek felújítására</t>
  </si>
  <si>
    <t>6. Működési célú visszatérítendő támogatások, kölcsönök nyújtása államháztartáson kívülre</t>
  </si>
  <si>
    <t>6.1. Dombó-Land Kft. részére kamatmentes tagi kölcsön</t>
  </si>
  <si>
    <t>6.2. Tinódi Ház Nonprofit Kft. részére kamatmentes tagi kölcsön</t>
  </si>
  <si>
    <t>2.2. Tinódi Ház Nonprofit Kft. tagi kölcsön visszafizetés</t>
  </si>
  <si>
    <t>1.3.6. Közös Önkormányzati Hivatal működtetéséhez hozzájárulás Kapospula</t>
  </si>
  <si>
    <t>1.3.7. Közös Önkormányzati Hivatal működtetéséhez hozzájárulás Nak</t>
  </si>
  <si>
    <t xml:space="preserve">1. Víziközmű fejlesztés </t>
  </si>
  <si>
    <t>20. Sportpályák üzemeltetése (Szuhay)</t>
  </si>
  <si>
    <t>2.1. Farkas Attila Uszoda vizesblokk és öltöző felújítására</t>
  </si>
  <si>
    <t>2.2. TOP_PLUSZ-1.3.2-23-DV1-2024-00001 Dombóvári belterületi utak fejlesztése</t>
  </si>
  <si>
    <t>2.3. TOP_PLUSZ-1.3.2-23-DV1-2024-00003 "volt zeneiskola" épületének felújítása</t>
  </si>
  <si>
    <t>4. Egyéb foglalkoztatottak személyi juttatásai</t>
  </si>
  <si>
    <t>17. Városmarketing és kommunikációs feladatok</t>
  </si>
  <si>
    <t>4. Bérlakásokkal kapcsolatos beruházások</t>
  </si>
  <si>
    <t>2. Bérlakásokkal kapcsolatos felújítások</t>
  </si>
  <si>
    <t>4. Város- és községgazdálkodás</t>
  </si>
  <si>
    <t>7. Belvízvédelem, települési vízellátás</t>
  </si>
  <si>
    <t>8. Ingatlanok üzemeltetése</t>
  </si>
  <si>
    <t>1.7. Kaposmenti Társulástól kapott támogatás</t>
  </si>
  <si>
    <t>1.8. Társulás nettósítási különbözet</t>
  </si>
  <si>
    <t>2. Technikai eszközök vásárlása</t>
  </si>
  <si>
    <t>3. Hitelek</t>
  </si>
  <si>
    <t>3.1. Likvid hitel</t>
  </si>
  <si>
    <t>2. Államháztartáson belüli megelőlegezések (B814)</t>
  </si>
  <si>
    <t>Finanszírozási bevételek összesen:</t>
  </si>
  <si>
    <t>1.9. Csikóstőttősi Tagóvoda működtetéséhez hozzájárulás</t>
  </si>
  <si>
    <t>6. I. számú házi gyermekorvosi szolgálat (Hóvirág u. 1.)</t>
  </si>
  <si>
    <t xml:space="preserve">19. ÁFA befizetés </t>
  </si>
  <si>
    <t>14. Helyi személyszállítási közszolgáltatás menetjegy-és bérletjegy bevétele</t>
  </si>
  <si>
    <t>Az önkormányzat és költségvetési szervei 2026. évi kiadásai</t>
  </si>
  <si>
    <t>1. Az önkormányzat 2026. évi kiadásai</t>
  </si>
  <si>
    <t>1.2. Kapos-hegyháti Natúrpark Egyesülettől perköltség</t>
  </si>
  <si>
    <t>6.3. Dombóvári Városfejlesztő Kft. részére kamatmentes tagi kölcsön</t>
  </si>
  <si>
    <t>2.1. Sporttámogatások sportszervezeteknek, Dombóvári Sporttanács kiadásai</t>
  </si>
  <si>
    <t>Az önkormányzat 2026. évi bevételei</t>
  </si>
  <si>
    <t>1. melléklet a .../2026. (...) önkormányzati rendelethez</t>
  </si>
  <si>
    <t>2. melléklet a .../2026. (...) önkormányzati rendelethez</t>
  </si>
  <si>
    <t>1. Közvilágítás bővítése, korszerűsítése, fejlesztése</t>
  </si>
  <si>
    <t>1.Helytörténeti Gyűjtemény tető felújítása</t>
  </si>
  <si>
    <t>3. színpadi, színháztermi felújítások</t>
  </si>
  <si>
    <t>4. Betlehem felújítása</t>
  </si>
  <si>
    <t>5. beltéri süllyesztett világító egységek felújítása</t>
  </si>
  <si>
    <t>3. Villamos felülvizsgálat</t>
  </si>
  <si>
    <t>1. Kisértékű tárgyi eszköz beszerzés, könyv vásárlás</t>
  </si>
  <si>
    <t>4. digitalizációs eszköz vásárlás</t>
  </si>
  <si>
    <t>1. Beruházások, kisértékű tárgyi eszköz beszerzés Szivárvány óvoda</t>
  </si>
  <si>
    <t xml:space="preserve">2. Szivárvány óvoda padló burkolatok </t>
  </si>
  <si>
    <t>1.10. Polgármesteri illetményhez és költségtérítéshez nyújtott támogatás öt havi része</t>
  </si>
  <si>
    <t>1.11. GINOP Plusz-4.1.1-23 támogatás</t>
  </si>
  <si>
    <t>2.4. TOP_PLUSZ-1.3.2-23-DV1-2025-00004 Dombóvár-Szõlõhegyi kerékpárút II. ütemének megépítése</t>
  </si>
  <si>
    <t>2.5. TOP_PLUSZ-1.3.2-23-DV1-2025-00011 Szociális célú városrehabilitáció ERFA</t>
  </si>
  <si>
    <t>2.6. TOP_PLUSZ-1.3.2-23-DV1-2025-00005 Dombóvár belterületi utak fejlesztése II. ütem</t>
  </si>
  <si>
    <t>2.7. TOP_PLUSZ-1.3.2-23-DV1-2025-00008 Művelődési ház felújítása</t>
  </si>
  <si>
    <t>2.8. TOP_PLUSZ-1.3.2-23-DV1-2025-00009 Belvárosi közösségi tér kialakítása</t>
  </si>
  <si>
    <t>2.9. TOP_PLUSZ-2.1.2-21-DV1-2025-00002 Magyar Máltai Szeretetszolgálat Esterházy Miklós Technikum, Szakképző Iskola és Kollégium energetikai felújítása</t>
  </si>
  <si>
    <t>2.10. TOP_PLUSZ-3.2.1-23-DV1-2025-00001 Helyi humán fejlesztések Dombóváron</t>
  </si>
  <si>
    <t>2.11. TOP_PLUSZ-3.2.1-23-DV1-2025-00002 Szociális célú városrehabilitáció ESZA Dombóváron</t>
  </si>
  <si>
    <t>2.12. TOP_PLUSZ-3.4.1-23-DV1-2025-00001 Dombóvár, Szabadság utca 8. alatti épületegyüttes fejlesztése</t>
  </si>
  <si>
    <t>2.13. TOP_PLUSZ-6.2.1-23-DV1-2025-00001 Új térségi piac kialakítása Dombóváron</t>
  </si>
  <si>
    <t>2.3. Dombóvári Városfejlesztő Kft. tagi kölcsön visszafizetés</t>
  </si>
  <si>
    <t>7. TOP_PLUSZ-1.3.1-21-TL1-2022-00005 FVS</t>
  </si>
  <si>
    <t>8. TOP_PLUSZ-3.2.1-23-DV1-2025-00001 Helyi humán fejlesztések Dombóváron</t>
  </si>
  <si>
    <t>9. TOP_PLUSZ-3.2.1-23-DV1-2025-00002 Szociális célú városrehabilitáció ESZA Dombóváron</t>
  </si>
  <si>
    <t>22. Farkas Attila Uszoda üzemeltetése</t>
  </si>
  <si>
    <t>24. Szúnyoggyérítés Dombóvár város közigazgatási területén</t>
  </si>
  <si>
    <t>25. Tagdíj Kapos-menti Terület- és Vidékfejlesztési Társulásnak</t>
  </si>
  <si>
    <t>26. Gyermekétkeztetés kiadásai</t>
  </si>
  <si>
    <t>27. Szünidei étkeztetés kiadásai</t>
  </si>
  <si>
    <t>28. Dombóvári Városgazdálkodási Nkft. közszolgáltatási feladatainak támogatása</t>
  </si>
  <si>
    <t>29. Játszóterek felülvizsgálata, a szükséges és lehetséges javítási, karbantartási munkák elvégzése</t>
  </si>
  <si>
    <t>30. Védőnőkkel kapcsolatos dologi kiadások</t>
  </si>
  <si>
    <t>32. Térfigyelő kamerarendszer üzemeltetése</t>
  </si>
  <si>
    <t>33. Karácsonyi díszkivilágítás</t>
  </si>
  <si>
    <t>34. Utca táblák pótlása</t>
  </si>
  <si>
    <t>35. Kábítószerügyi Egyeztető Fórumok (KEF-ek) működési kiadásai</t>
  </si>
  <si>
    <t>36. Forgalmi rend felülvizsgálatot követő költségek</t>
  </si>
  <si>
    <t>37. TOP_PLUSZ-1.3.1-21-TL1-2022-00005 FVS</t>
  </si>
  <si>
    <t>38. TOP_PLUSZ-1.3.2-23-DV1-2024-00003 "volt zeneiskola" épületének felújítása</t>
  </si>
  <si>
    <t>39. TOP_PLUSZ-1.3.2-23-DV1-2025-00004 Dombóvár-Szőlőhegyi kerékpárút II. ütemének megépítése</t>
  </si>
  <si>
    <t>40. TOP_PLUSZ-1.3.2-23-DV1-2025-00005 Dombóvár belterületi utak fejlesztése II. ütem</t>
  </si>
  <si>
    <t>41. TOP_PLUSZ-1.3.2-23-DV1-2025-00008 Művelődési ház felújítása</t>
  </si>
  <si>
    <t>42. TOP_PLUSZ-1.3.2-23-DV1-2025-00009 Belvárosi közösségi tér kialakítása</t>
  </si>
  <si>
    <t>43. TOP_PLUSZ-1.3.2-23-DV1-2025-00011 - Szociális célú városrehabilitáció (ERFA) Dombóváron</t>
  </si>
  <si>
    <t>44. TOP_PLUSZ-2.1.2-21-DV1-2025-00002 Magyar Máltai Szeretetszolgálat Esterházy Miklós Technikum, Szakképző Iskola és Kollégium energetikai felújítása</t>
  </si>
  <si>
    <t>45. TOP_PLUSZ-3.2.1-23-DV1-2025-00001 Helyi humán fejlesztések Dombóváron</t>
  </si>
  <si>
    <t>46. TOP_PLUSZ-3.4.1-23-DV1-2025-00001 Dombóvár, Szabadság utca 8. alatti épületegyüttes fejlesztése</t>
  </si>
  <si>
    <t>47. TOP_PLUSZ-6.2.1-23-DV1-2025-00001 Új térségi piac kialakítása Dombóváron</t>
  </si>
  <si>
    <t>1.5. Főépítészeti feladatok ellátása</t>
  </si>
  <si>
    <t>2.2. Civil szervezetek támogatása, Dombóvári Civil Tanács kiadásai</t>
  </si>
  <si>
    <t>2.3. Kapos Alapítvány támogatása</t>
  </si>
  <si>
    <t>2.4. Dombóvári Városszépítő és Városvédő Egyesület támogatása</t>
  </si>
  <si>
    <t>2.5. Dombóvári Polgárőr Egyesület támogatása</t>
  </si>
  <si>
    <t>2.6. Dombóvári Ifjúsági Fúvószenekar támogatása</t>
  </si>
  <si>
    <t>2.7. Dombóvári Városgazdálkodási Nkft. részére önerő foglalkoztatási programokhoz</t>
  </si>
  <si>
    <t>2.8. Szociális konyha szolgáltatás bevétellel nem fedezett kiadásaira Magyar Máltai Szeretetszolgálat Egyesületnek</t>
  </si>
  <si>
    <t>3.1. TOP_PLUSZ-1.3.2-23-DV1-2024-00003 "volt zeneiskola" épületének felújítása (tartalék)</t>
  </si>
  <si>
    <t>5. 2026. évi szolidaritási hozzájárulás</t>
  </si>
  <si>
    <t>5. Gépjármű beszerzés</t>
  </si>
  <si>
    <t>6. TOP_PLUSZ-1.3.2-23-DV1-2025-00004 Dombóvár-Szőlőhegyi kerékpárút II. ütemének megépítése</t>
  </si>
  <si>
    <t>7. TOP_PLUSZ-1.3.2-23-DV1-2025-00009 Belvárosi közösségi tér kialakítása</t>
  </si>
  <si>
    <t>8. TOP_PLUSZ-1.3.2-23-DV1-2025-00011 - Szociális célú városrehabilitáció (ERFA) Dombóváron</t>
  </si>
  <si>
    <t>9. TOP_PLUSZ-3.2.1-23-DV1-2025-00001 Helyi humán fejlesztések Dombóváron</t>
  </si>
  <si>
    <t>10. TOP_PLUSZ-3.4.1-23-DV1-2025-00001 Dombóvár, Szabadság utca 8. alatti épületegyüttes fejlesztése</t>
  </si>
  <si>
    <t>11. TOP_PLUSZ-6.2.1-23-DV1-2025-00001 Új térségi piac kialakítása Dombóváron</t>
  </si>
  <si>
    <t>3. TOP_PLUSZ-1.3.2-23-DV1-2024-00001 Dombóvári belterületi utak fejlesztése</t>
  </si>
  <si>
    <t>4. TOP_PLUSZ-1.3.2-23-DV1-2024-00003 "volt zeneiskola" épületének felújítása</t>
  </si>
  <si>
    <t>5. TOP_PLUSZ-1.3.2-23-DV1-2025-00005 Dombóvár belterületi utak fejlesztése II. ütem</t>
  </si>
  <si>
    <t>6. TOP_PLUSZ-1.3.2-23-DV1-2025-00008 Művelődési ház felújítása</t>
  </si>
  <si>
    <t>7. TOP_PLUSZ-2.1.2-21-DV1-2025-00002 Magyar Máltai Szeretetszolgálat Esterházy Miklós Technikum, Szakképző Iskola és Kollégium energetikai felújítása</t>
  </si>
  <si>
    <t>8. Ravatalozó tetőfelújítás Újdombóvár</t>
  </si>
  <si>
    <t>2. A Dombóvári Közös Önkormányzati Hivatal</t>
  </si>
  <si>
    <t>Munkaadókat terhelő járulékok és szociális hozzájárulási adó</t>
  </si>
  <si>
    <t>Kiadás összesen</t>
  </si>
  <si>
    <t>eredeti ei.</t>
  </si>
  <si>
    <t>KÖH Dombóvár</t>
  </si>
  <si>
    <t>KÖH Szakcsi Kirendeltsége</t>
  </si>
  <si>
    <t>KÖH Attalai Kirendeltsége</t>
  </si>
  <si>
    <t>KÖH Csikóstőttősi Kirendeltsége</t>
  </si>
  <si>
    <t>KÖH Kapospulai Kirendeltsége</t>
  </si>
  <si>
    <t>KÖH Naki Kirendeltsége</t>
  </si>
  <si>
    <t>2026. évi kiemelt kiadási előirányzata</t>
  </si>
  <si>
    <t>Működési és fejlesztési célú bevételek és kiadások mérlege</t>
  </si>
  <si>
    <t>Bevételek megnevezése</t>
  </si>
  <si>
    <t>Kiadások megnevezése</t>
  </si>
  <si>
    <t>2024. tény</t>
  </si>
  <si>
    <t>Munkaadókat terh. jár. és szoc. hozzáj. adó</t>
  </si>
  <si>
    <t>Állami hozzájárulások és támogatások</t>
  </si>
  <si>
    <t>Működési célú támogatások államháztartáson belülről</t>
  </si>
  <si>
    <t>Egyéb működési célú kiadások Áht-n belülre, Áht-n kívülre</t>
  </si>
  <si>
    <t>Működési célú átvett pénzeszközök</t>
  </si>
  <si>
    <t>Működési célú kölcsönök visszatérülése</t>
  </si>
  <si>
    <t>Működési célú kölcsönnyújtás</t>
  </si>
  <si>
    <t>Céltartalék, általános tartalék (működési)</t>
  </si>
  <si>
    <t>Működési célú bevételek összesen:</t>
  </si>
  <si>
    <t>Működési célú kiadások összesen:</t>
  </si>
  <si>
    <t>Működési bevételek és működési kiadások egyenlege</t>
  </si>
  <si>
    <t>Felhalmozási célú önkormányzati támogatások</t>
  </si>
  <si>
    <t>Felhalmozási célú támogatás államháztartáson belülről</t>
  </si>
  <si>
    <t>Egyéb felhalmozási célú kiadások Áht-n belülre, Áht-n kívülre</t>
  </si>
  <si>
    <t>Felhalmozási célú átvett pénzeszközök</t>
  </si>
  <si>
    <t>Céltartalék (felhalmozási)</t>
  </si>
  <si>
    <t>Felhalmozási célú kölcsönök visszatérülése</t>
  </si>
  <si>
    <t>Felhalmozási célú kölcsönnyújtás</t>
  </si>
  <si>
    <t>Felhalmozási célú bevételek összesen:</t>
  </si>
  <si>
    <t>Felhalmozási célú kiadások összesen:</t>
  </si>
  <si>
    <t>Felhalmozási bevételek és a felhalmozási kiadások egyenlege</t>
  </si>
  <si>
    <t>KÖLTSÉGVETÉSI BEVÉTELEK ÖSSZESEN</t>
  </si>
  <si>
    <t>KÖLTSÉGVETÉSI KIADÁSOK ÖSSZESEN</t>
  </si>
  <si>
    <t>Költségvetési egyenleg</t>
  </si>
  <si>
    <t>Költségvetési maradvány igénybevétele</t>
  </si>
  <si>
    <t>Működési hitel/likvid hitel felvétele</t>
  </si>
  <si>
    <t>Működési hitel/likvid hitel visszafizetése</t>
  </si>
  <si>
    <t>Államháztartáson belüli megelőlegezések</t>
  </si>
  <si>
    <t>Államháztartáson belüli megelőleg. visszafizetése</t>
  </si>
  <si>
    <t>Felhalmozási célú hitelfelvétel</t>
  </si>
  <si>
    <t>Felhalmozási célú hitel törlesztés</t>
  </si>
  <si>
    <t xml:space="preserve">FINANSZÍROZÁSI BEVÉTELEK ÖSSZESEN: </t>
  </si>
  <si>
    <t xml:space="preserve">FINANSZÍROZÁSI KIADÁSOK ÖSSZESEN: </t>
  </si>
  <si>
    <t>BEVÉTELEK ÖSSZESEN</t>
  </si>
  <si>
    <t>KIADÁSOK ÖSSZESEN</t>
  </si>
  <si>
    <t>2024-2026. év</t>
  </si>
  <si>
    <t>2026. eredeti</t>
  </si>
  <si>
    <t>3. melléklet a .../2026. (...) önkormányzati rendelethez</t>
  </si>
  <si>
    <t xml:space="preserve">3. Szivárvány óvoda hintaállvány </t>
  </si>
  <si>
    <t>6. Bölcsőde kisértékű tárgyi eszköz vásárlás</t>
  </si>
  <si>
    <t>2. Uszoda mennyezet felújítása, gépészet</t>
  </si>
  <si>
    <t>2. Művelődési Ház radiátorok cseréje, felújítása</t>
  </si>
  <si>
    <t>4. Kisértékű eszközök Százszorszép Óvoda</t>
  </si>
  <si>
    <t xml:space="preserve">5. Udvari játéktároló, udvari játékok, padló burkolat csoportban és fejlesztő szobában  </t>
  </si>
  <si>
    <t>3. Szakcsi Kirendeltség informatikai eszközök</t>
  </si>
  <si>
    <t>23. Járda felújítás</t>
  </si>
  <si>
    <t>31. Újdombóvári posta működtetésére (2026. teljes év)</t>
  </si>
  <si>
    <t>5. Helyi utak fenntartása</t>
  </si>
  <si>
    <t>2. Térfigyelő kamerarendszer fejlesztése</t>
  </si>
  <si>
    <t>3. Játszótéri fejlesztések</t>
  </si>
  <si>
    <t>1.1. Nemzeti Egészségbiztosítási Alapkezelőtől finanszírozás (védőnői ellátás, házi gyermekorvos)</t>
  </si>
  <si>
    <t>15. Önkormányzat általános kiadásai</t>
  </si>
  <si>
    <t>Módosítás</t>
  </si>
  <si>
    <t>Módosított előirányzat</t>
  </si>
  <si>
    <t>"1. melléklet a 4/2026. (II. 13.) önkormányzati rendelethez"</t>
  </si>
  <si>
    <t>2. Egyéb felhalmozási célú támogatások államháztartáson belülre</t>
  </si>
  <si>
    <t>2.1. Hozzájárulás a Kapos-menti Terület- és Vidékfejlesztési Társulás részére dombóvári intelligens gyalogátkelő rendszer megvalósítása érdekében</t>
  </si>
  <si>
    <t>1.2.1 Esélyteremtési illetményrész támogatása</t>
  </si>
  <si>
    <t>1.3.1. Szociális ágazati összevont pótlék kifizetéséhez támogatás</t>
  </si>
  <si>
    <t>1.3.2. Egészségügyi kiegészítő pótlék kifizetéséhez támogatás</t>
  </si>
  <si>
    <t>12. Kisértékű tárgyi eszköz beszerzés</t>
  </si>
  <si>
    <t>1.6. Társulás nettósítási különbözet</t>
  </si>
  <si>
    <t>2. Működési célú költségvetési támogatások és kiegészítő támogatások (B115)</t>
  </si>
  <si>
    <t>2.1. Az Ukrajnában kialakult fegyveres konfliktussal összefüggésben felmerült önkormányzati kiadások ellentételezése</t>
  </si>
  <si>
    <t>48. TOP_PLUSZ-3.4.1-23-DV1-2025-00005 Márialak fejlesztése közösségi funkció létrehozásával</t>
  </si>
  <si>
    <t>49. TOP_PLUSZ-2.1.2-21-DV1-2025-00001 Szőlőhegyi közösségi ház energetikai fejlesztése</t>
  </si>
  <si>
    <t>50. TOP_PLUSZ-6.2.1-23-DV1-2025-00002 Kondavölgy turisztikai célú fejlesztése</t>
  </si>
  <si>
    <t>51. Testvértelepülési kapcsolat kiadásai</t>
  </si>
  <si>
    <t>52. Ukrajnából érkezett menekültekkel kapcsolatos kiadások</t>
  </si>
  <si>
    <t>53. I. számú házi gyermekorvosi szolgálat (Hóvirág u. 1.)</t>
  </si>
  <si>
    <t>54.  Újdombóvári házi gyermekorvosi rendelő III.u.35.</t>
  </si>
  <si>
    <t>7. TOP_PLUSZ-3.2.1-23-DV1-2025-00001 Helyi humán fejlesztések Dombóváron</t>
  </si>
  <si>
    <t>8. TOP_PLUSZ-3.2.1-23-DV1-2025-00002 Szociális célú városrehabilitáció ESZA Dombóváron</t>
  </si>
  <si>
    <t>9. Művelődési ház előtti tér kialakítása Makovecz Imre tervei alapján</t>
  </si>
  <si>
    <t>55. Művelődési ház előtti tér kialakítása Makovecz Imre tervei alapján</t>
  </si>
  <si>
    <t>1.12. Művelődési ház előtti tér kialakítása Makovecz Imre tervei alapján</t>
  </si>
  <si>
    <t>2.14. Művelődési ház előtti tér kialakítása Makovecz Imre tervei alapján</t>
  </si>
  <si>
    <t>2.15. Hozzájárulás N-5 jelű kút eltömedékeléséhez és melléfúrásos felújításához</t>
  </si>
  <si>
    <t>3. Elvonások és befizetések bevételei (B12)</t>
  </si>
  <si>
    <t>3.1. HIPA többlet visszatérítés</t>
  </si>
  <si>
    <t>1.13. Otthontámogatás</t>
  </si>
  <si>
    <t>1. Választás távolléti díj</t>
  </si>
  <si>
    <t>Támogatások államháztartáson belülről összesen</t>
  </si>
  <si>
    <t>1. Magyar Művészeti Akadémia pályázat</t>
  </si>
  <si>
    <t>2. Választás távolléti díj</t>
  </si>
  <si>
    <t>mód. ei.</t>
  </si>
  <si>
    <t>"2. melléklet a 4/2026. (II. 13.) önkormányzati rendelethez"</t>
  </si>
  <si>
    <t>2025. tény</t>
  </si>
  <si>
    <t>2026. mód.</t>
  </si>
  <si>
    <t>"4. melléklet a 4/2026. (II. 13.)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</si>
</sst>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&quot;Ft&quot;_-;\-* #,##0\ &quot;Ft&quot;_-;_-* &quot;-&quot;??\ &quot;Ft&quot;_-;_-@_-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13" fillId="2" borderId="0" applyNumberFormat="0" applyBorder="0" applyAlignment="0" applyProtection="0"/>
    <xf numFmtId="0" fontId="10" fillId="2" borderId="0" applyNumberFormat="0" applyBorder="0" applyAlignment="0" applyProtection="0"/>
    <xf numFmtId="0" fontId="13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4" borderId="0" applyNumberFormat="0" applyBorder="0" applyAlignment="0" applyProtection="0"/>
    <xf numFmtId="0" fontId="10" fillId="4" borderId="0" applyNumberFormat="0" applyBorder="0" applyAlignment="0" applyProtection="0"/>
    <xf numFmtId="0" fontId="13" fillId="5" borderId="0" applyNumberFormat="0" applyBorder="0" applyAlignment="0" applyProtection="0"/>
    <xf numFmtId="0" fontId="10" fillId="5" borderId="0" applyNumberFormat="0" applyBorder="0" applyAlignment="0" applyProtection="0"/>
    <xf numFmtId="0" fontId="13" fillId="6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/>
    <xf numFmtId="0" fontId="10" fillId="7" borderId="0" applyNumberFormat="0" applyBorder="0" applyAlignment="0" applyProtection="0"/>
    <xf numFmtId="0" fontId="13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5" borderId="0" applyNumberFormat="0" applyBorder="0" applyAlignment="0" applyProtection="0"/>
    <xf numFmtId="0" fontId="10" fillId="5" borderId="0" applyNumberFormat="0" applyBorder="0" applyAlignment="0" applyProtection="0"/>
    <xf numFmtId="0" fontId="13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1" borderId="0" applyNumberFormat="0" applyBorder="0" applyAlignment="0" applyProtection="0"/>
    <xf numFmtId="0" fontId="10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7" borderId="1" applyNumberFormat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2" fillId="17" borderId="7" applyNumberFormat="0" applyFont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3" fillId="4" borderId="0" applyNumberFormat="0" applyBorder="0" applyAlignment="0" applyProtection="0"/>
    <xf numFmtId="0" fontId="24" fillId="22" borderId="8" applyNumberFormat="0" applyAlignment="0" applyProtection="0"/>
    <xf numFmtId="0" fontId="25" fillId="0" borderId="0" applyNumberFormat="0" applyFill="0" applyBorder="0" applyAlignment="0" applyProtection="0"/>
    <xf numFmtId="0" fontId="41" fillId="0" borderId="0"/>
    <xf numFmtId="0" fontId="11" fillId="0" borderId="0"/>
    <xf numFmtId="0" fontId="11" fillId="0" borderId="0"/>
    <xf numFmtId="0" fontId="12" fillId="0" borderId="0" applyBorder="0"/>
    <xf numFmtId="0" fontId="34" fillId="0" borderId="0"/>
    <xf numFmtId="0" fontId="26" fillId="0" borderId="9" applyNumberFormat="0" applyFill="0" applyAlignment="0" applyProtection="0"/>
    <xf numFmtId="0" fontId="27" fillId="3" borderId="0" applyNumberFormat="0" applyBorder="0" applyAlignment="0" applyProtection="0"/>
    <xf numFmtId="0" fontId="28" fillId="23" borderId="0" applyNumberFormat="0" applyBorder="0" applyAlignment="0" applyProtection="0"/>
    <xf numFmtId="0" fontId="29" fillId="22" borderId="1" applyNumberFormat="0" applyAlignment="0" applyProtection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4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51" fillId="0" borderId="0" applyFont="0" applyFill="0" applyBorder="0" applyAlignment="0" applyProtection="0"/>
    <xf numFmtId="0" fontId="12" fillId="0" borderId="0"/>
    <xf numFmtId="0" fontId="1" fillId="0" borderId="0"/>
  </cellStyleXfs>
  <cellXfs count="225">
    <xf numFmtId="0" fontId="0" fillId="0" borderId="0" xfId="0"/>
    <xf numFmtId="0" fontId="11" fillId="0" borderId="0" xfId="51"/>
    <xf numFmtId="0" fontId="36" fillId="0" borderId="0" xfId="53" applyFont="1" applyBorder="1" applyAlignment="1">
      <alignment horizontal="right"/>
    </xf>
    <xf numFmtId="0" fontId="37" fillId="0" borderId="0" xfId="53" applyFont="1" applyBorder="1" applyAlignment="1">
      <alignment horizontal="right"/>
    </xf>
    <xf numFmtId="0" fontId="30" fillId="0" borderId="0" xfId="53" applyFont="1" applyBorder="1"/>
    <xf numFmtId="0" fontId="36" fillId="0" borderId="0" xfId="53" applyFont="1" applyBorder="1"/>
    <xf numFmtId="0" fontId="36" fillId="0" borderId="21" xfId="53" applyFont="1" applyBorder="1"/>
    <xf numFmtId="3" fontId="36" fillId="0" borderId="28" xfId="53" applyNumberFormat="1" applyFont="1" applyBorder="1" applyAlignment="1">
      <alignment horizontal="center" wrapText="1"/>
    </xf>
    <xf numFmtId="0" fontId="36" fillId="0" borderId="28" xfId="53" applyFont="1" applyBorder="1" applyAlignment="1">
      <alignment horizontal="center" wrapText="1"/>
    </xf>
    <xf numFmtId="0" fontId="36" fillId="0" borderId="18" xfId="53" applyFont="1" applyBorder="1"/>
    <xf numFmtId="0" fontId="36" fillId="0" borderId="20" xfId="53" applyFont="1" applyBorder="1"/>
    <xf numFmtId="3" fontId="36" fillId="0" borderId="10" xfId="53" applyNumberFormat="1" applyFont="1" applyBorder="1"/>
    <xf numFmtId="0" fontId="38" fillId="0" borderId="18" xfId="53" applyFont="1" applyBorder="1"/>
    <xf numFmtId="0" fontId="38" fillId="0" borderId="20" xfId="53" applyFont="1" applyBorder="1" applyAlignment="1">
      <alignment wrapText="1"/>
    </xf>
    <xf numFmtId="3" fontId="38" fillId="0" borderId="29" xfId="53" applyNumberFormat="1" applyFont="1" applyBorder="1"/>
    <xf numFmtId="3" fontId="38" fillId="0" borderId="10" xfId="53" applyNumberFormat="1" applyFont="1" applyBorder="1"/>
    <xf numFmtId="3" fontId="36" fillId="0" borderId="29" xfId="53" applyNumberFormat="1" applyFont="1" applyBorder="1"/>
    <xf numFmtId="0" fontId="38" fillId="0" borderId="29" xfId="53" applyFont="1" applyBorder="1"/>
    <xf numFmtId="3" fontId="37" fillId="0" borderId="29" xfId="53" applyNumberFormat="1" applyFont="1" applyBorder="1"/>
    <xf numFmtId="3" fontId="37" fillId="0" borderId="10" xfId="53" applyNumberFormat="1" applyFont="1" applyBorder="1"/>
    <xf numFmtId="0" fontId="36" fillId="0" borderId="33" xfId="53" applyFont="1" applyBorder="1" applyAlignment="1">
      <alignment horizontal="center"/>
    </xf>
    <xf numFmtId="3" fontId="36" fillId="0" borderId="29" xfId="53" applyNumberFormat="1" applyFont="1" applyBorder="1" applyAlignment="1">
      <alignment wrapText="1"/>
    </xf>
    <xf numFmtId="3" fontId="36" fillId="0" borderId="10" xfId="53" applyNumberFormat="1" applyFont="1" applyBorder="1" applyAlignment="1">
      <alignment wrapText="1"/>
    </xf>
    <xf numFmtId="0" fontId="11" fillId="0" borderId="0" xfId="0" applyFont="1"/>
    <xf numFmtId="3" fontId="39" fillId="0" borderId="10" xfId="53" applyNumberFormat="1" applyFont="1" applyBorder="1"/>
    <xf numFmtId="3" fontId="36" fillId="0" borderId="33" xfId="53" applyNumberFormat="1" applyFont="1" applyBorder="1" applyAlignment="1">
      <alignment wrapText="1"/>
    </xf>
    <xf numFmtId="3" fontId="37" fillId="0" borderId="33" xfId="53" applyNumberFormat="1" applyFont="1" applyBorder="1"/>
    <xf numFmtId="3" fontId="36" fillId="0" borderId="33" xfId="53" applyNumberFormat="1" applyFont="1" applyBorder="1"/>
    <xf numFmtId="0" fontId="36" fillId="0" borderId="29" xfId="53" applyFont="1" applyBorder="1" applyAlignment="1">
      <alignment wrapText="1"/>
    </xf>
    <xf numFmtId="3" fontId="30" fillId="0" borderId="29" xfId="53" applyNumberFormat="1" applyFont="1" applyBorder="1"/>
    <xf numFmtId="3" fontId="30" fillId="0" borderId="10" xfId="53" applyNumberFormat="1" applyFont="1" applyBorder="1"/>
    <xf numFmtId="3" fontId="30" fillId="0" borderId="33" xfId="53" applyNumberFormat="1" applyFont="1" applyBorder="1"/>
    <xf numFmtId="3" fontId="38" fillId="0" borderId="33" xfId="53" applyNumberFormat="1" applyFont="1" applyBorder="1"/>
    <xf numFmtId="3" fontId="39" fillId="0" borderId="29" xfId="53" applyNumberFormat="1" applyFont="1" applyBorder="1"/>
    <xf numFmtId="3" fontId="39" fillId="0" borderId="33" xfId="53" applyNumberFormat="1" applyFont="1" applyBorder="1"/>
    <xf numFmtId="3" fontId="38" fillId="0" borderId="31" xfId="53" applyNumberFormat="1" applyFont="1" applyBorder="1"/>
    <xf numFmtId="3" fontId="38" fillId="0" borderId="37" xfId="53" applyNumberFormat="1" applyFont="1" applyBorder="1"/>
    <xf numFmtId="0" fontId="36" fillId="0" borderId="40" xfId="53" applyFont="1" applyBorder="1"/>
    <xf numFmtId="0" fontId="36" fillId="0" borderId="10" xfId="53" applyFont="1" applyBorder="1"/>
    <xf numFmtId="3" fontId="38" fillId="0" borderId="14" xfId="53" applyNumberFormat="1" applyFont="1" applyBorder="1" applyAlignment="1">
      <alignment horizontal="center"/>
    </xf>
    <xf numFmtId="3" fontId="38" fillId="0" borderId="0" xfId="53" applyNumberFormat="1" applyFont="1" applyBorder="1" applyAlignment="1">
      <alignment horizontal="center"/>
    </xf>
    <xf numFmtId="3" fontId="38" fillId="0" borderId="15" xfId="53" applyNumberFormat="1" applyFont="1" applyBorder="1" applyAlignment="1">
      <alignment horizontal="center"/>
    </xf>
    <xf numFmtId="3" fontId="38" fillId="0" borderId="16" xfId="53" applyNumberFormat="1" applyFont="1" applyBorder="1" applyAlignment="1">
      <alignment horizontal="center"/>
    </xf>
    <xf numFmtId="1" fontId="38" fillId="0" borderId="26" xfId="53" applyNumberFormat="1" applyFont="1" applyBorder="1" applyAlignment="1">
      <alignment horizontal="center" vertical="center"/>
    </xf>
    <xf numFmtId="0" fontId="38" fillId="0" borderId="21" xfId="53" applyFont="1" applyBorder="1" applyAlignment="1">
      <alignment horizontal="center" vertical="center"/>
    </xf>
    <xf numFmtId="0" fontId="36" fillId="0" borderId="23" xfId="53" applyFont="1" applyBorder="1" applyAlignment="1">
      <alignment horizontal="center" vertical="center"/>
    </xf>
    <xf numFmtId="0" fontId="38" fillId="0" borderId="31" xfId="53" applyFont="1" applyBorder="1" applyAlignment="1">
      <alignment horizontal="center" vertical="center"/>
    </xf>
    <xf numFmtId="3" fontId="36" fillId="0" borderId="34" xfId="53" applyNumberFormat="1" applyFont="1" applyBorder="1" applyAlignment="1">
      <alignment horizontal="right"/>
    </xf>
    <xf numFmtId="0" fontId="36" fillId="0" borderId="35" xfId="53" applyFont="1" applyBorder="1" applyAlignment="1">
      <alignment horizontal="center" wrapText="1"/>
    </xf>
    <xf numFmtId="0" fontId="38" fillId="0" borderId="24" xfId="53" applyFont="1" applyBorder="1" applyAlignment="1">
      <alignment horizontal="center"/>
    </xf>
    <xf numFmtId="0" fontId="38" fillId="0" borderId="25" xfId="53" applyFont="1" applyBorder="1" applyAlignment="1">
      <alignment horizontal="center"/>
    </xf>
    <xf numFmtId="0" fontId="38" fillId="0" borderId="26" xfId="53" applyFont="1" applyBorder="1"/>
    <xf numFmtId="3" fontId="38" fillId="0" borderId="39" xfId="53" applyNumberFormat="1" applyFont="1" applyBorder="1"/>
    <xf numFmtId="3" fontId="38" fillId="0" borderId="12" xfId="53" applyNumberFormat="1" applyFont="1" applyBorder="1"/>
    <xf numFmtId="3" fontId="38" fillId="0" borderId="42" xfId="53" applyNumberFormat="1" applyFont="1" applyBorder="1"/>
    <xf numFmtId="0" fontId="38" fillId="0" borderId="18" xfId="53" applyFont="1" applyBorder="1" applyAlignment="1">
      <alignment horizontal="center"/>
    </xf>
    <xf numFmtId="0" fontId="38" fillId="0" borderId="19" xfId="53" applyFont="1" applyBorder="1" applyAlignment="1">
      <alignment horizontal="center"/>
    </xf>
    <xf numFmtId="0" fontId="38" fillId="0" borderId="33" xfId="53" applyFont="1" applyBorder="1" applyAlignment="1">
      <alignment horizontal="center"/>
    </xf>
    <xf numFmtId="0" fontId="36" fillId="0" borderId="32" xfId="53" applyFont="1" applyBorder="1" applyAlignment="1">
      <alignment horizontal="center"/>
    </xf>
    <xf numFmtId="0" fontId="36" fillId="0" borderId="29" xfId="53" applyFont="1" applyBorder="1"/>
    <xf numFmtId="0" fontId="36" fillId="0" borderId="18" xfId="53" applyFont="1" applyBorder="1" applyAlignment="1">
      <alignment horizontal="center"/>
    </xf>
    <xf numFmtId="0" fontId="37" fillId="0" borderId="18" xfId="53" applyFont="1" applyBorder="1" applyAlignment="1">
      <alignment horizontal="center"/>
    </xf>
    <xf numFmtId="0" fontId="37" fillId="0" borderId="33" xfId="53" applyFont="1" applyBorder="1" applyAlignment="1">
      <alignment horizontal="center"/>
    </xf>
    <xf numFmtId="0" fontId="37" fillId="0" borderId="29" xfId="53" applyFont="1" applyBorder="1"/>
    <xf numFmtId="3" fontId="38" fillId="0" borderId="29" xfId="53" applyNumberFormat="1" applyFont="1" applyBorder="1" applyAlignment="1">
      <alignment horizontal="right"/>
    </xf>
    <xf numFmtId="3" fontId="38" fillId="0" borderId="10" xfId="53" applyNumberFormat="1" applyFont="1" applyBorder="1" applyAlignment="1">
      <alignment horizontal="right"/>
    </xf>
    <xf numFmtId="3" fontId="38" fillId="0" borderId="33" xfId="53" applyNumberFormat="1" applyFont="1" applyBorder="1" applyAlignment="1">
      <alignment horizontal="right"/>
    </xf>
    <xf numFmtId="0" fontId="35" fillId="0" borderId="0" xfId="0" applyFont="1"/>
    <xf numFmtId="0" fontId="36" fillId="0" borderId="32" xfId="53" applyFont="1" applyBorder="1"/>
    <xf numFmtId="0" fontId="39" fillId="0" borderId="29" xfId="53" applyFont="1" applyBorder="1"/>
    <xf numFmtId="0" fontId="36" fillId="0" borderId="13" xfId="53" applyFont="1" applyBorder="1"/>
    <xf numFmtId="0" fontId="36" fillId="0" borderId="18" xfId="53" applyFont="1" applyBorder="1" applyAlignment="1">
      <alignment horizontal="center" wrapText="1"/>
    </xf>
    <xf numFmtId="16" fontId="36" fillId="0" borderId="29" xfId="53" applyNumberFormat="1" applyFont="1" applyBorder="1" applyAlignment="1">
      <alignment wrapText="1"/>
    </xf>
    <xf numFmtId="0" fontId="39" fillId="0" borderId="33" xfId="53" applyFont="1" applyBorder="1" applyAlignment="1">
      <alignment horizontal="center"/>
    </xf>
    <xf numFmtId="0" fontId="49" fillId="0" borderId="18" xfId="53" applyFont="1" applyBorder="1" applyAlignment="1">
      <alignment horizontal="center"/>
    </xf>
    <xf numFmtId="0" fontId="49" fillId="0" borderId="33" xfId="53" applyFont="1" applyBorder="1" applyAlignment="1">
      <alignment horizontal="center"/>
    </xf>
    <xf numFmtId="0" fontId="45" fillId="0" borderId="0" xfId="0" applyFont="1"/>
    <xf numFmtId="0" fontId="36" fillId="0" borderId="33" xfId="53" applyFont="1" applyBorder="1" applyAlignment="1">
      <alignment horizontal="center" wrapText="1"/>
    </xf>
    <xf numFmtId="0" fontId="40" fillId="0" borderId="33" xfId="53" applyFont="1" applyBorder="1"/>
    <xf numFmtId="0" fontId="40" fillId="0" borderId="29" xfId="53" applyFont="1" applyBorder="1"/>
    <xf numFmtId="0" fontId="36" fillId="0" borderId="33" xfId="53" applyFont="1" applyBorder="1"/>
    <xf numFmtId="0" fontId="36" fillId="0" borderId="36" xfId="53" applyFont="1" applyBorder="1"/>
    <xf numFmtId="0" fontId="38" fillId="0" borderId="31" xfId="53" applyFont="1" applyBorder="1"/>
    <xf numFmtId="3" fontId="38" fillId="0" borderId="36" xfId="53" applyNumberFormat="1" applyFont="1" applyBorder="1"/>
    <xf numFmtId="0" fontId="36" fillId="0" borderId="41" xfId="53" applyFont="1" applyBorder="1"/>
    <xf numFmtId="3" fontId="36" fillId="0" borderId="0" xfId="53" applyNumberFormat="1" applyFont="1" applyBorder="1"/>
    <xf numFmtId="0" fontId="49" fillId="0" borderId="18" xfId="53" applyFont="1" applyBorder="1"/>
    <xf numFmtId="0" fontId="49" fillId="0" borderId="32" xfId="53" applyFont="1" applyBorder="1"/>
    <xf numFmtId="0" fontId="38" fillId="0" borderId="0" xfId="53" applyFont="1" applyBorder="1" applyAlignment="1">
      <alignment horizontal="center"/>
    </xf>
    <xf numFmtId="0" fontId="30" fillId="0" borderId="0" xfId="53" applyFont="1" applyBorder="1" applyAlignment="1">
      <alignment horizontal="right"/>
    </xf>
    <xf numFmtId="0" fontId="38" fillId="0" borderId="14" xfId="53" applyFont="1" applyBorder="1" applyAlignment="1">
      <alignment horizontal="center"/>
    </xf>
    <xf numFmtId="0" fontId="38" fillId="0" borderId="15" xfId="53" applyFont="1" applyBorder="1" applyAlignment="1">
      <alignment horizontal="center"/>
    </xf>
    <xf numFmtId="0" fontId="38" fillId="0" borderId="16" xfId="53" applyFont="1" applyBorder="1" applyAlignment="1">
      <alignment horizontal="center"/>
    </xf>
    <xf numFmtId="0" fontId="38" fillId="0" borderId="17" xfId="53" applyFont="1" applyBorder="1" applyAlignment="1">
      <alignment horizontal="center"/>
    </xf>
    <xf numFmtId="0" fontId="36" fillId="0" borderId="23" xfId="53" applyFont="1" applyBorder="1" applyAlignment="1">
      <alignment horizontal="right"/>
    </xf>
    <xf numFmtId="0" fontId="36" fillId="0" borderId="22" xfId="53" applyFont="1" applyBorder="1"/>
    <xf numFmtId="3" fontId="36" fillId="0" borderId="27" xfId="53" applyNumberFormat="1" applyFont="1" applyBorder="1" applyAlignment="1">
      <alignment horizontal="right"/>
    </xf>
    <xf numFmtId="0" fontId="36" fillId="0" borderId="43" xfId="53" applyFont="1" applyBorder="1" applyAlignment="1">
      <alignment horizontal="center" wrapText="1"/>
    </xf>
    <xf numFmtId="0" fontId="38" fillId="0" borderId="15" xfId="53" applyFont="1" applyBorder="1"/>
    <xf numFmtId="0" fontId="38" fillId="0" borderId="16" xfId="53" applyFont="1" applyBorder="1" applyAlignment="1">
      <alignment horizontal="right"/>
    </xf>
    <xf numFmtId="0" fontId="38" fillId="0" borderId="17" xfId="53" applyFont="1" applyBorder="1"/>
    <xf numFmtId="0" fontId="38" fillId="0" borderId="30" xfId="53" applyFont="1" applyBorder="1"/>
    <xf numFmtId="0" fontId="38" fillId="0" borderId="16" xfId="53" applyFont="1" applyBorder="1"/>
    <xf numFmtId="0" fontId="36" fillId="0" borderId="33" xfId="53" applyFont="1" applyBorder="1" applyAlignment="1">
      <alignment horizontal="right"/>
    </xf>
    <xf numFmtId="3" fontId="36" fillId="0" borderId="18" xfId="53" applyNumberFormat="1" applyFont="1" applyBorder="1"/>
    <xf numFmtId="3" fontId="36" fillId="0" borderId="19" xfId="53" applyNumberFormat="1" applyFont="1" applyBorder="1"/>
    <xf numFmtId="3" fontId="38" fillId="0" borderId="19" xfId="53" applyNumberFormat="1" applyFont="1" applyBorder="1"/>
    <xf numFmtId="0" fontId="36" fillId="0" borderId="20" xfId="53" applyFont="1" applyBorder="1" applyAlignment="1">
      <alignment wrapText="1"/>
    </xf>
    <xf numFmtId="0" fontId="38" fillId="0" borderId="20" xfId="53" applyFont="1" applyBorder="1"/>
    <xf numFmtId="0" fontId="38" fillId="0" borderId="33" xfId="53" applyFont="1" applyBorder="1" applyAlignment="1">
      <alignment horizontal="right"/>
    </xf>
    <xf numFmtId="0" fontId="37" fillId="0" borderId="33" xfId="53" applyFont="1" applyBorder="1" applyAlignment="1">
      <alignment horizontal="right"/>
    </xf>
    <xf numFmtId="0" fontId="37" fillId="0" borderId="20" xfId="53" applyFont="1" applyBorder="1" applyAlignment="1">
      <alignment wrapText="1"/>
    </xf>
    <xf numFmtId="3" fontId="37" fillId="0" borderId="19" xfId="53" applyNumberFormat="1" applyFont="1" applyBorder="1"/>
    <xf numFmtId="0" fontId="38" fillId="0" borderId="18" xfId="53" applyFont="1" applyBorder="1" applyAlignment="1">
      <alignment horizontal="right"/>
    </xf>
    <xf numFmtId="0" fontId="37" fillId="0" borderId="18" xfId="53" applyFont="1" applyBorder="1"/>
    <xf numFmtId="0" fontId="37" fillId="0" borderId="20" xfId="53" applyFont="1" applyBorder="1"/>
    <xf numFmtId="3" fontId="38" fillId="0" borderId="29" xfId="53" applyNumberFormat="1" applyFont="1" applyBorder="1" applyAlignment="1">
      <alignment wrapText="1"/>
    </xf>
    <xf numFmtId="3" fontId="38" fillId="0" borderId="10" xfId="53" applyNumberFormat="1" applyFont="1" applyBorder="1" applyAlignment="1">
      <alignment wrapText="1"/>
    </xf>
    <xf numFmtId="3" fontId="38" fillId="0" borderId="19" xfId="53" applyNumberFormat="1" applyFont="1" applyBorder="1" applyAlignment="1">
      <alignment wrapText="1"/>
    </xf>
    <xf numFmtId="3" fontId="36" fillId="0" borderId="19" xfId="53" applyNumberFormat="1" applyFont="1" applyBorder="1" applyAlignment="1">
      <alignment wrapText="1"/>
    </xf>
    <xf numFmtId="0" fontId="36" fillId="0" borderId="18" xfId="53" applyFont="1" applyBorder="1" applyAlignment="1">
      <alignment wrapText="1"/>
    </xf>
    <xf numFmtId="0" fontId="36" fillId="0" borderId="33" xfId="53" applyFont="1" applyBorder="1" applyAlignment="1">
      <alignment wrapText="1"/>
    </xf>
    <xf numFmtId="49" fontId="36" fillId="0" borderId="20" xfId="53" quotePrefix="1" applyNumberFormat="1" applyFont="1" applyBorder="1" applyAlignment="1">
      <alignment wrapText="1"/>
    </xf>
    <xf numFmtId="0" fontId="36" fillId="0" borderId="20" xfId="53" quotePrefix="1" applyFont="1" applyBorder="1" applyAlignment="1">
      <alignment wrapText="1"/>
    </xf>
    <xf numFmtId="0" fontId="39" fillId="0" borderId="20" xfId="53" applyFont="1" applyBorder="1" applyAlignment="1">
      <alignment wrapText="1"/>
    </xf>
    <xf numFmtId="3" fontId="39" fillId="0" borderId="29" xfId="53" applyNumberFormat="1" applyFont="1" applyBorder="1" applyAlignment="1">
      <alignment wrapText="1"/>
    </xf>
    <xf numFmtId="3" fontId="39" fillId="0" borderId="10" xfId="53" applyNumberFormat="1" applyFont="1" applyBorder="1" applyAlignment="1">
      <alignment wrapText="1"/>
    </xf>
    <xf numFmtId="3" fontId="39" fillId="0" borderId="19" xfId="53" applyNumberFormat="1" applyFont="1" applyBorder="1" applyAlignment="1">
      <alignment wrapText="1"/>
    </xf>
    <xf numFmtId="3" fontId="37" fillId="0" borderId="29" xfId="53" applyNumberFormat="1" applyFont="1" applyBorder="1" applyAlignment="1">
      <alignment wrapText="1"/>
    </xf>
    <xf numFmtId="3" fontId="37" fillId="0" borderId="10" xfId="53" applyNumberFormat="1" applyFont="1" applyBorder="1" applyAlignment="1">
      <alignment wrapText="1"/>
    </xf>
    <xf numFmtId="3" fontId="37" fillId="0" borderId="19" xfId="53" applyNumberFormat="1" applyFont="1" applyBorder="1" applyAlignment="1">
      <alignment wrapText="1"/>
    </xf>
    <xf numFmtId="0" fontId="39" fillId="0" borderId="18" xfId="53" applyFont="1" applyBorder="1"/>
    <xf numFmtId="0" fontId="30" fillId="0" borderId="13" xfId="53" applyFont="1" applyBorder="1" applyAlignment="1">
      <alignment horizontal="right"/>
    </xf>
    <xf numFmtId="0" fontId="39" fillId="0" borderId="18" xfId="53" applyFont="1" applyBorder="1" applyAlignment="1">
      <alignment wrapText="1"/>
    </xf>
    <xf numFmtId="0" fontId="39" fillId="0" borderId="33" xfId="53" applyFont="1" applyBorder="1" applyAlignment="1">
      <alignment wrapText="1"/>
    </xf>
    <xf numFmtId="0" fontId="36" fillId="0" borderId="33" xfId="53" applyFont="1" applyBorder="1" applyAlignment="1">
      <alignment horizontal="right" wrapText="1"/>
    </xf>
    <xf numFmtId="16" fontId="36" fillId="0" borderId="20" xfId="53" applyNumberFormat="1" applyFont="1" applyBorder="1" applyAlignment="1">
      <alignment wrapText="1"/>
    </xf>
    <xf numFmtId="3" fontId="37" fillId="0" borderId="33" xfId="53" applyNumberFormat="1" applyFont="1" applyBorder="1" applyAlignment="1">
      <alignment wrapText="1"/>
    </xf>
    <xf numFmtId="0" fontId="31" fillId="0" borderId="13" xfId="53" applyFont="1" applyBorder="1"/>
    <xf numFmtId="3" fontId="39" fillId="0" borderId="33" xfId="53" applyNumberFormat="1" applyFont="1" applyBorder="1" applyAlignment="1">
      <alignment wrapText="1"/>
    </xf>
    <xf numFmtId="0" fontId="39" fillId="0" borderId="33" xfId="53" applyFont="1" applyBorder="1" applyAlignment="1">
      <alignment horizontal="right"/>
    </xf>
    <xf numFmtId="0" fontId="32" fillId="0" borderId="18" xfId="53" applyFont="1" applyBorder="1"/>
    <xf numFmtId="0" fontId="38" fillId="0" borderId="32" xfId="53" applyFont="1" applyBorder="1" applyAlignment="1">
      <alignment horizontal="right"/>
    </xf>
    <xf numFmtId="0" fontId="30" fillId="0" borderId="18" xfId="53" applyFont="1" applyBorder="1"/>
    <xf numFmtId="0" fontId="36" fillId="0" borderId="19" xfId="53" applyFont="1" applyBorder="1"/>
    <xf numFmtId="3" fontId="38" fillId="0" borderId="33" xfId="53" applyNumberFormat="1" applyFont="1" applyBorder="1" applyAlignment="1">
      <alignment wrapText="1"/>
    </xf>
    <xf numFmtId="0" fontId="11" fillId="0" borderId="32" xfId="51" applyBorder="1"/>
    <xf numFmtId="0" fontId="11" fillId="0" borderId="33" xfId="51" applyBorder="1"/>
    <xf numFmtId="3" fontId="38" fillId="0" borderId="29" xfId="51" applyNumberFormat="1" applyFont="1" applyBorder="1"/>
    <xf numFmtId="3" fontId="38" fillId="0" borderId="10" xfId="51" applyNumberFormat="1" applyFont="1" applyBorder="1"/>
    <xf numFmtId="3" fontId="38" fillId="0" borderId="33" xfId="51" applyNumberFormat="1" applyFont="1" applyBorder="1"/>
    <xf numFmtId="0" fontId="38" fillId="0" borderId="19" xfId="53" applyFont="1" applyBorder="1" applyAlignment="1">
      <alignment horizontal="right"/>
    </xf>
    <xf numFmtId="0" fontId="36" fillId="0" borderId="19" xfId="53" applyFont="1" applyBorder="1" applyAlignment="1">
      <alignment horizontal="right" vertical="center"/>
    </xf>
    <xf numFmtId="0" fontId="36" fillId="0" borderId="20" xfId="53" applyFont="1" applyBorder="1" applyAlignment="1">
      <alignment vertical="top" wrapText="1"/>
    </xf>
    <xf numFmtId="3" fontId="36" fillId="0" borderId="29" xfId="53" applyNumberFormat="1" applyFont="1" applyBorder="1" applyAlignment="1">
      <alignment vertical="top" wrapText="1"/>
    </xf>
    <xf numFmtId="3" fontId="36" fillId="0" borderId="10" xfId="53" applyNumberFormat="1" applyFont="1" applyBorder="1" applyAlignment="1">
      <alignment vertical="top" wrapText="1"/>
    </xf>
    <xf numFmtId="3" fontId="36" fillId="0" borderId="33" xfId="53" applyNumberFormat="1" applyFont="1" applyBorder="1" applyAlignment="1">
      <alignment vertical="top" wrapText="1"/>
    </xf>
    <xf numFmtId="0" fontId="36" fillId="0" borderId="19" xfId="53" applyFont="1" applyBorder="1" applyAlignment="1">
      <alignment horizontal="right"/>
    </xf>
    <xf numFmtId="0" fontId="37" fillId="0" borderId="19" xfId="53" applyFont="1" applyBorder="1" applyAlignment="1">
      <alignment horizontal="right"/>
    </xf>
    <xf numFmtId="0" fontId="37" fillId="0" borderId="24" xfId="53" applyFont="1" applyBorder="1"/>
    <xf numFmtId="0" fontId="39" fillId="0" borderId="19" xfId="53" applyFont="1" applyBorder="1" applyAlignment="1">
      <alignment horizontal="right"/>
    </xf>
    <xf numFmtId="0" fontId="39" fillId="0" borderId="20" xfId="53" applyFont="1" applyBorder="1" applyAlignment="1">
      <alignment vertical="top" wrapText="1"/>
    </xf>
    <xf numFmtId="0" fontId="50" fillId="0" borderId="0" xfId="0" applyFont="1"/>
    <xf numFmtId="0" fontId="38" fillId="0" borderId="22" xfId="53" applyFont="1" applyBorder="1"/>
    <xf numFmtId="3" fontId="38" fillId="0" borderId="23" xfId="53" applyNumberFormat="1" applyFont="1" applyBorder="1"/>
    <xf numFmtId="0" fontId="30" fillId="0" borderId="40" xfId="53" applyFont="1" applyBorder="1" applyAlignment="1">
      <alignment horizontal="right"/>
    </xf>
    <xf numFmtId="0" fontId="30" fillId="0" borderId="13" xfId="53" applyFont="1" applyBorder="1"/>
    <xf numFmtId="0" fontId="30" fillId="0" borderId="10" xfId="53" applyFont="1" applyBorder="1" applyAlignment="1">
      <alignment horizontal="right"/>
    </xf>
    <xf numFmtId="0" fontId="46" fillId="0" borderId="0" xfId="53" applyFont="1" applyBorder="1"/>
    <xf numFmtId="0" fontId="35" fillId="0" borderId="0" xfId="52" applyFont="1"/>
    <xf numFmtId="0" fontId="11" fillId="0" borderId="0" xfId="52"/>
    <xf numFmtId="0" fontId="30" fillId="0" borderId="0" xfId="53" applyFont="1"/>
    <xf numFmtId="0" fontId="52" fillId="0" borderId="0" xfId="53" applyFont="1"/>
    <xf numFmtId="0" fontId="47" fillId="0" borderId="11" xfId="53" applyFont="1" applyBorder="1" applyAlignment="1">
      <alignment horizontal="center"/>
    </xf>
    <xf numFmtId="0" fontId="33" fillId="0" borderId="11" xfId="53" applyFont="1" applyBorder="1" applyAlignment="1">
      <alignment horizontal="right"/>
    </xf>
    <xf numFmtId="0" fontId="33" fillId="0" borderId="0" xfId="53" applyFont="1" applyBorder="1" applyAlignment="1">
      <alignment horizontal="right"/>
    </xf>
    <xf numFmtId="0" fontId="33" fillId="0" borderId="10" xfId="53" applyFont="1" applyBorder="1" applyAlignment="1">
      <alignment vertical="center" wrapText="1"/>
    </xf>
    <xf numFmtId="0" fontId="33" fillId="0" borderId="10" xfId="53" applyFont="1" applyBorder="1" applyAlignment="1">
      <alignment horizontal="center" vertical="center" wrapText="1"/>
    </xf>
    <xf numFmtId="0" fontId="48" fillId="0" borderId="10" xfId="53" applyFont="1" applyBorder="1" applyAlignment="1">
      <alignment horizontal="center" vertical="center" wrapText="1"/>
    </xf>
    <xf numFmtId="0" fontId="30" fillId="0" borderId="0" xfId="53" applyFont="1" applyAlignment="1">
      <alignment vertical="center"/>
    </xf>
    <xf numFmtId="3" fontId="33" fillId="0" borderId="10" xfId="53" applyNumberFormat="1" applyFont="1" applyBorder="1" applyAlignment="1">
      <alignment wrapText="1"/>
    </xf>
    <xf numFmtId="3" fontId="33" fillId="0" borderId="10" xfId="53" applyNumberFormat="1" applyFont="1" applyBorder="1"/>
    <xf numFmtId="3" fontId="48" fillId="0" borderId="10" xfId="53" applyNumberFormat="1" applyFont="1" applyBorder="1" applyAlignment="1">
      <alignment wrapText="1"/>
    </xf>
    <xf numFmtId="3" fontId="48" fillId="0" borderId="10" xfId="53" applyNumberFormat="1" applyFont="1" applyBorder="1"/>
    <xf numFmtId="0" fontId="32" fillId="0" borderId="0" xfId="53" applyFont="1"/>
    <xf numFmtId="0" fontId="30" fillId="0" borderId="0" xfId="53" applyFont="1" applyAlignment="1">
      <alignment wrapText="1"/>
    </xf>
    <xf numFmtId="0" fontId="33" fillId="0" borderId="0" xfId="53" applyFont="1"/>
    <xf numFmtId="0" fontId="54" fillId="0" borderId="0" xfId="75" applyFont="1" applyAlignment="1">
      <alignment wrapText="1"/>
    </xf>
    <xf numFmtId="0" fontId="54" fillId="0" borderId="0" xfId="75" applyFont="1"/>
    <xf numFmtId="0" fontId="54" fillId="0" borderId="0" xfId="51" applyFont="1"/>
    <xf numFmtId="0" fontId="55" fillId="0" borderId="10" xfId="75" applyFont="1" applyBorder="1" applyAlignment="1">
      <alignment wrapText="1"/>
    </xf>
    <xf numFmtId="3" fontId="55" fillId="0" borderId="10" xfId="75" applyNumberFormat="1" applyFont="1" applyBorder="1" applyAlignment="1">
      <alignment horizontal="right"/>
    </xf>
    <xf numFmtId="0" fontId="54" fillId="0" borderId="10" xfId="75" applyFont="1" applyBorder="1"/>
    <xf numFmtId="0" fontId="54" fillId="0" borderId="10" xfId="51" applyFont="1" applyBorder="1"/>
    <xf numFmtId="0" fontId="11" fillId="0" borderId="10" xfId="51" applyBorder="1"/>
    <xf numFmtId="0" fontId="55" fillId="0" borderId="10" xfId="75" applyFont="1" applyBorder="1" applyAlignment="1">
      <alignment vertical="center"/>
    </xf>
    <xf numFmtId="0" fontId="54" fillId="0" borderId="10" xfId="75" applyFont="1" applyBorder="1" applyAlignment="1">
      <alignment horizontal="center" vertical="center"/>
    </xf>
    <xf numFmtId="0" fontId="54" fillId="0" borderId="10" xfId="75" applyFont="1" applyBorder="1" applyAlignment="1">
      <alignment horizontal="center" vertical="center" wrapText="1"/>
    </xf>
    <xf numFmtId="0" fontId="54" fillId="0" borderId="10" xfId="75" applyFont="1" applyBorder="1" applyAlignment="1">
      <alignment vertical="center"/>
    </xf>
    <xf numFmtId="3" fontId="54" fillId="0" borderId="10" xfId="75" applyNumberFormat="1" applyFont="1" applyBorder="1" applyAlignment="1">
      <alignment horizontal="center"/>
    </xf>
    <xf numFmtId="0" fontId="54" fillId="0" borderId="10" xfId="75" applyFont="1" applyBorder="1" applyAlignment="1">
      <alignment horizontal="center"/>
    </xf>
    <xf numFmtId="0" fontId="54" fillId="0" borderId="10" xfId="75" applyFont="1" applyBorder="1" applyAlignment="1">
      <alignment horizontal="center" wrapText="1"/>
    </xf>
    <xf numFmtId="0" fontId="54" fillId="0" borderId="10" xfId="75" applyFont="1" applyBorder="1" applyAlignment="1">
      <alignment wrapText="1"/>
    </xf>
    <xf numFmtId="3" fontId="54" fillId="0" borderId="10" xfId="75" applyNumberFormat="1" applyFont="1" applyBorder="1"/>
    <xf numFmtId="3" fontId="54" fillId="0" borderId="10" xfId="51" applyNumberFormat="1" applyFont="1" applyBorder="1"/>
    <xf numFmtId="0" fontId="54" fillId="0" borderId="10" xfId="75" applyFont="1" applyBorder="1" applyAlignment="1">
      <alignment vertical="center" wrapText="1"/>
    </xf>
    <xf numFmtId="3" fontId="55" fillId="0" borderId="10" xfId="75" applyNumberFormat="1" applyFont="1" applyBorder="1"/>
    <xf numFmtId="0" fontId="55" fillId="0" borderId="10" xfId="51" applyFont="1" applyBorder="1"/>
    <xf numFmtId="3" fontId="55" fillId="0" borderId="10" xfId="51" applyNumberFormat="1" applyFont="1" applyBorder="1"/>
    <xf numFmtId="3" fontId="54" fillId="0" borderId="10" xfId="75" applyNumberFormat="1" applyFont="1" applyBorder="1" applyAlignment="1">
      <alignment vertical="center"/>
    </xf>
    <xf numFmtId="0" fontId="56" fillId="0" borderId="10" xfId="0" applyFont="1" applyBorder="1"/>
    <xf numFmtId="0" fontId="54" fillId="0" borderId="10" xfId="51" applyFont="1" applyBorder="1" applyAlignment="1">
      <alignment wrapText="1"/>
    </xf>
    <xf numFmtId="0" fontId="53" fillId="0" borderId="10" xfId="75" applyFont="1" applyBorder="1" applyAlignment="1">
      <alignment wrapText="1"/>
    </xf>
    <xf numFmtId="3" fontId="53" fillId="0" borderId="10" xfId="51" applyNumberFormat="1" applyFont="1" applyBorder="1"/>
    <xf numFmtId="164" fontId="0" fillId="0" borderId="0" xfId="74" applyNumberFormat="1" applyFont="1" applyFill="1"/>
    <xf numFmtId="3" fontId="43" fillId="0" borderId="10" xfId="53" applyNumberFormat="1" applyFont="1" applyBorder="1"/>
    <xf numFmtId="3" fontId="43" fillId="0" borderId="33" xfId="53" applyNumberFormat="1" applyFont="1" applyBorder="1"/>
    <xf numFmtId="1" fontId="38" fillId="0" borderId="38" xfId="53" applyNumberFormat="1" applyFont="1" applyBorder="1" applyAlignment="1">
      <alignment horizontal="center" wrapText="1"/>
    </xf>
    <xf numFmtId="0" fontId="11" fillId="0" borderId="38" xfId="51" applyBorder="1" applyAlignment="1">
      <alignment horizontal="center" wrapText="1"/>
    </xf>
    <xf numFmtId="0" fontId="38" fillId="0" borderId="0" xfId="53" applyFont="1" applyBorder="1" applyAlignment="1">
      <alignment horizontal="center"/>
    </xf>
    <xf numFmtId="0" fontId="33" fillId="0" borderId="44" xfId="53" applyFont="1" applyBorder="1" applyAlignment="1">
      <alignment horizontal="center" vertical="center" wrapText="1"/>
    </xf>
    <xf numFmtId="0" fontId="33" fillId="0" borderId="13" xfId="53" applyFont="1" applyBorder="1" applyAlignment="1">
      <alignment horizontal="center" vertical="center" wrapText="1"/>
    </xf>
    <xf numFmtId="0" fontId="47" fillId="0" borderId="0" xfId="53" applyFont="1" applyBorder="1" applyAlignment="1">
      <alignment horizontal="center" wrapText="1"/>
    </xf>
    <xf numFmtId="0" fontId="53" fillId="0" borderId="0" xfId="75" applyFont="1" applyAlignment="1">
      <alignment horizontal="center" vertical="center" wrapText="1"/>
    </xf>
    <xf numFmtId="0" fontId="53" fillId="0" borderId="0" xfId="75" applyFont="1" applyAlignment="1">
      <alignment horizontal="center" wrapText="1"/>
    </xf>
  </cellXfs>
  <cellStyles count="77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Ezres 2" xfId="62" xr:uid="{DBEA88C1-A741-4FA8-BA78-29E5B1D27846}"/>
    <cellStyle name="Ezres 2 2" xfId="67" xr:uid="{FC5E8906-CF2A-4774-8B03-5105B75B0654}"/>
    <cellStyle name="Ezres 2 2 2" xfId="68" xr:uid="{CABF0C46-85E9-49BF-B1BC-6AD6E989D17C}"/>
    <cellStyle name="Ezres 2 2 2 2" xfId="72" xr:uid="{2CEDAB14-A9CC-47E2-A808-9D56124308B2}"/>
    <cellStyle name="Figyelmeztetés" xfId="38" builtinId="11" customBuiltin="1"/>
    <cellStyle name="Hivatkozás 2" xfId="65" xr:uid="{6AABA3DC-1978-4578-8EFA-35F0EFB8793C}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3000000}"/>
    <cellStyle name="Normál 2 2" xfId="51" xr:uid="{00000000-0005-0000-0000-000034000000}"/>
    <cellStyle name="Normál 3" xfId="52" xr:uid="{00000000-0005-0000-0000-000035000000}"/>
    <cellStyle name="Normál 4" xfId="60" xr:uid="{00000000-0005-0000-0000-000036000000}"/>
    <cellStyle name="Normál 4 2" xfId="63" xr:uid="{EC972123-2987-46FC-8607-96D9209D7C41}"/>
    <cellStyle name="Normál 4 3" xfId="66" xr:uid="{2BA35C5F-D19C-40F0-9315-E7C4787DBC5D}"/>
    <cellStyle name="Normál 4 3 2" xfId="70" xr:uid="{E0EC5A7C-1E2D-4F14-87EF-4FF679FFB089}"/>
    <cellStyle name="Normál 4 3 2 2" xfId="71" xr:uid="{58FEA248-E8AF-4BAF-A732-94EAF140A7D6}"/>
    <cellStyle name="Normál 4 3 2 2 2" xfId="76" xr:uid="{0EF9E86B-EA30-4CB5-8124-C1D7DEA0FBDA}"/>
    <cellStyle name="Normál 5" xfId="69" xr:uid="{625E5C49-D454-4715-A821-FBEC2854A02F}"/>
    <cellStyle name="Normál 5 2" xfId="73" xr:uid="{9C5E15C1-5070-463B-AF57-42DB56C27E65}"/>
    <cellStyle name="Normál_2005. 4. számú melléklet" xfId="75" xr:uid="{E13FD8EF-6FBC-4008-9390-D5634AE8BED4}"/>
    <cellStyle name="Normál_2009. ktv.rendelet" xfId="53" xr:uid="{00000000-0005-0000-0000-00003B000000}"/>
    <cellStyle name="Normal_KTRSZJ" xfId="54" xr:uid="{00000000-0005-0000-0000-000040000000}"/>
    <cellStyle name="Összesen" xfId="55" builtinId="25" customBuiltin="1"/>
    <cellStyle name="Pénznem" xfId="74" builtinId="4"/>
    <cellStyle name="Pénznem 2" xfId="61" xr:uid="{00000000-0005-0000-0000-000043000000}"/>
    <cellStyle name="Pénznem 3" xfId="64" xr:uid="{064FD446-604F-4AE4-BFA8-C40527429D16}"/>
    <cellStyle name="Rossz" xfId="56" builtinId="27" customBuiltin="1"/>
    <cellStyle name="Semleges" xfId="57" builtinId="28" customBuiltin="1"/>
    <cellStyle name="Számítás" xfId="58" builtinId="22" customBuiltin="1"/>
    <cellStyle name="Százalék 2" xfId="59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E8AA-5B7C-4ACE-92A1-EAA79713FB2C}">
  <sheetPr>
    <pageSetUpPr fitToPage="1"/>
  </sheetPr>
  <dimension ref="A1:P258"/>
  <sheetViews>
    <sheetView view="pageBreakPreview" topLeftCell="B172" zoomScaleNormal="100" zoomScaleSheetLayoutView="100" workbookViewId="0">
      <selection activeCell="B196" sqref="A196:XFD196"/>
    </sheetView>
  </sheetViews>
  <sheetFormatPr defaultColWidth="8.85546875" defaultRowHeight="16.5" x14ac:dyDescent="0.25"/>
  <cols>
    <col min="1" max="1" width="5.42578125" style="166" customWidth="1"/>
    <col min="2" max="2" width="7.28515625" style="167" customWidth="1"/>
    <col min="3" max="3" width="64.5703125" style="38" customWidth="1"/>
    <col min="4" max="5" width="10.7109375" style="5" bestFit="1" customWidth="1"/>
    <col min="6" max="6" width="12" style="5" bestFit="1" customWidth="1"/>
    <col min="7" max="7" width="7.42578125" style="5" bestFit="1" customWidth="1"/>
    <col min="8" max="9" width="10.7109375" bestFit="1" customWidth="1"/>
    <col min="12" max="13" width="11.28515625" bestFit="1" customWidth="1"/>
    <col min="16" max="16" width="13.7109375" bestFit="1" customWidth="1"/>
  </cols>
  <sheetData>
    <row r="1" spans="1:15" x14ac:dyDescent="0.25">
      <c r="A1" s="4"/>
      <c r="B1" s="89"/>
      <c r="C1" s="5"/>
      <c r="G1" s="2"/>
      <c r="O1" s="2" t="s">
        <v>206</v>
      </c>
    </row>
    <row r="2" spans="1:15" x14ac:dyDescent="0.25">
      <c r="A2" s="4"/>
      <c r="B2" s="89"/>
      <c r="C2" s="5"/>
      <c r="G2" s="2"/>
      <c r="O2" s="3" t="s">
        <v>350</v>
      </c>
    </row>
    <row r="3" spans="1:15" x14ac:dyDescent="0.25">
      <c r="A3" s="4"/>
      <c r="B3" s="5"/>
      <c r="C3" s="5"/>
    </row>
    <row r="4" spans="1:15" ht="16.5" customHeight="1" x14ac:dyDescent="0.2">
      <c r="A4" s="219" t="s">
        <v>205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" thickBot="1" x14ac:dyDescent="0.25">
      <c r="A5" s="90"/>
      <c r="B5" s="90"/>
      <c r="C5" s="90"/>
      <c r="D5" s="88"/>
      <c r="E5" s="88"/>
      <c r="F5" s="88"/>
      <c r="G5" s="88"/>
    </row>
    <row r="6" spans="1:15" ht="15" thickBot="1" x14ac:dyDescent="0.25">
      <c r="A6" s="91"/>
      <c r="B6" s="92"/>
      <c r="C6" s="93"/>
      <c r="D6" s="217" t="s">
        <v>120</v>
      </c>
      <c r="E6" s="218"/>
      <c r="F6" s="218"/>
      <c r="G6" s="218"/>
      <c r="H6" s="217" t="s">
        <v>348</v>
      </c>
      <c r="I6" s="218"/>
      <c r="J6" s="218"/>
      <c r="K6" s="218"/>
      <c r="L6" s="217" t="s">
        <v>349</v>
      </c>
      <c r="M6" s="218"/>
      <c r="N6" s="218"/>
      <c r="O6" s="218"/>
    </row>
    <row r="7" spans="1:15" ht="45.75" thickBot="1" x14ac:dyDescent="0.3">
      <c r="A7" s="6"/>
      <c r="B7" s="94"/>
      <c r="C7" s="95"/>
      <c r="D7" s="96" t="s">
        <v>21</v>
      </c>
      <c r="E7" s="7" t="s">
        <v>37</v>
      </c>
      <c r="F7" s="8" t="s">
        <v>38</v>
      </c>
      <c r="G7" s="97" t="s">
        <v>116</v>
      </c>
      <c r="H7" s="96" t="s">
        <v>21</v>
      </c>
      <c r="I7" s="7" t="s">
        <v>37</v>
      </c>
      <c r="J7" s="8" t="s">
        <v>38</v>
      </c>
      <c r="K7" s="97" t="s">
        <v>116</v>
      </c>
      <c r="L7" s="96" t="s">
        <v>21</v>
      </c>
      <c r="M7" s="7" t="s">
        <v>37</v>
      </c>
      <c r="N7" s="8" t="s">
        <v>38</v>
      </c>
      <c r="O7" s="97" t="s">
        <v>116</v>
      </c>
    </row>
    <row r="8" spans="1:15" ht="14.25" x14ac:dyDescent="0.2">
      <c r="A8" s="98" t="s">
        <v>3</v>
      </c>
      <c r="B8" s="99" t="s">
        <v>4</v>
      </c>
      <c r="C8" s="100" t="s">
        <v>5</v>
      </c>
      <c r="D8" s="98"/>
      <c r="E8" s="101"/>
      <c r="F8" s="101"/>
      <c r="G8" s="102"/>
      <c r="H8" s="98"/>
      <c r="I8" s="101"/>
      <c r="J8" s="101"/>
      <c r="K8" s="102"/>
      <c r="L8" s="98"/>
      <c r="M8" s="101"/>
      <c r="N8" s="101"/>
      <c r="O8" s="102"/>
    </row>
    <row r="9" spans="1:15" ht="15" x14ac:dyDescent="0.25">
      <c r="A9" s="9"/>
      <c r="B9" s="103"/>
      <c r="C9" s="10"/>
      <c r="D9" s="104"/>
      <c r="E9" s="11"/>
      <c r="F9" s="11"/>
      <c r="G9" s="105"/>
      <c r="H9" s="104"/>
      <c r="I9" s="11"/>
      <c r="J9" s="11"/>
      <c r="K9" s="105"/>
      <c r="L9" s="104"/>
      <c r="M9" s="11"/>
      <c r="N9" s="11"/>
      <c r="O9" s="105"/>
    </row>
    <row r="10" spans="1:15" ht="15" x14ac:dyDescent="0.25">
      <c r="A10" s="12">
        <v>101</v>
      </c>
      <c r="B10" s="103"/>
      <c r="C10" s="13" t="s">
        <v>142</v>
      </c>
      <c r="D10" s="14"/>
      <c r="E10" s="15"/>
      <c r="F10" s="15"/>
      <c r="G10" s="106"/>
      <c r="H10" s="14"/>
      <c r="I10" s="15"/>
      <c r="J10" s="15"/>
      <c r="K10" s="106"/>
      <c r="L10" s="14"/>
      <c r="M10" s="15"/>
      <c r="N10" s="15"/>
      <c r="O10" s="106"/>
    </row>
    <row r="11" spans="1:15" ht="15" x14ac:dyDescent="0.25">
      <c r="A11" s="12"/>
      <c r="B11" s="103" t="s">
        <v>6</v>
      </c>
      <c r="C11" s="10" t="s">
        <v>76</v>
      </c>
      <c r="D11" s="16">
        <v>15000</v>
      </c>
      <c r="E11" s="11">
        <f>D11</f>
        <v>15000</v>
      </c>
      <c r="F11" s="11">
        <v>0</v>
      </c>
      <c r="G11" s="105">
        <v>0</v>
      </c>
      <c r="H11" s="16">
        <v>2552</v>
      </c>
      <c r="I11" s="11">
        <f>H11</f>
        <v>2552</v>
      </c>
      <c r="J11" s="11">
        <v>0</v>
      </c>
      <c r="K11" s="105">
        <v>0</v>
      </c>
      <c r="L11" s="16">
        <f>D11+H11</f>
        <v>17552</v>
      </c>
      <c r="M11" s="11">
        <f t="shared" ref="M11:O11" si="0">E11+I11</f>
        <v>17552</v>
      </c>
      <c r="N11" s="11">
        <f t="shared" si="0"/>
        <v>0</v>
      </c>
      <c r="O11" s="105">
        <f t="shared" si="0"/>
        <v>0</v>
      </c>
    </row>
    <row r="12" spans="1:15" ht="15" x14ac:dyDescent="0.25">
      <c r="A12" s="12"/>
      <c r="B12" s="103" t="s">
        <v>13</v>
      </c>
      <c r="C12" s="107" t="s">
        <v>88</v>
      </c>
      <c r="D12" s="16"/>
      <c r="E12" s="11"/>
      <c r="F12" s="11"/>
      <c r="G12" s="105"/>
      <c r="H12" s="16"/>
      <c r="I12" s="11"/>
      <c r="J12" s="11"/>
      <c r="K12" s="105"/>
      <c r="L12" s="16"/>
      <c r="M12" s="11"/>
      <c r="N12" s="11"/>
      <c r="O12" s="105"/>
    </row>
    <row r="13" spans="1:15" ht="15" x14ac:dyDescent="0.25">
      <c r="A13" s="12"/>
      <c r="B13" s="103"/>
      <c r="C13" s="107" t="s">
        <v>377</v>
      </c>
      <c r="D13" s="16"/>
      <c r="E13" s="11"/>
      <c r="F13" s="11"/>
      <c r="G13" s="105"/>
      <c r="H13" s="16">
        <v>205</v>
      </c>
      <c r="I13" s="11">
        <f>H13</f>
        <v>205</v>
      </c>
      <c r="J13" s="11">
        <v>0</v>
      </c>
      <c r="K13" s="105">
        <v>0</v>
      </c>
      <c r="L13" s="16">
        <f>D13+H13</f>
        <v>205</v>
      </c>
      <c r="M13" s="11">
        <f t="shared" ref="M13" si="1">E13+I13</f>
        <v>205</v>
      </c>
      <c r="N13" s="11">
        <f t="shared" ref="N13" si="2">F13+J13</f>
        <v>0</v>
      </c>
      <c r="O13" s="105">
        <f t="shared" ref="O13" si="3">G13+K13</f>
        <v>0</v>
      </c>
    </row>
    <row r="14" spans="1:15" ht="15" x14ac:dyDescent="0.25">
      <c r="A14" s="9"/>
      <c r="B14" s="103"/>
      <c r="C14" s="108" t="s">
        <v>8</v>
      </c>
      <c r="D14" s="14">
        <f t="shared" ref="D14:G14" si="4">D11</f>
        <v>15000</v>
      </c>
      <c r="E14" s="15">
        <f t="shared" si="4"/>
        <v>15000</v>
      </c>
      <c r="F14" s="15">
        <f t="shared" si="4"/>
        <v>0</v>
      </c>
      <c r="G14" s="106">
        <f t="shared" si="4"/>
        <v>0</v>
      </c>
      <c r="H14" s="14">
        <f>H11+H13</f>
        <v>2757</v>
      </c>
      <c r="I14" s="15">
        <f t="shared" ref="I14:K14" si="5">I11+I13</f>
        <v>2757</v>
      </c>
      <c r="J14" s="15">
        <f t="shared" si="5"/>
        <v>0</v>
      </c>
      <c r="K14" s="106">
        <f t="shared" si="5"/>
        <v>0</v>
      </c>
      <c r="L14" s="14">
        <f t="shared" ref="L14:L82" si="6">D14+H14</f>
        <v>17757</v>
      </c>
      <c r="M14" s="15">
        <f t="shared" ref="M14:M82" si="7">E14+I14</f>
        <v>17757</v>
      </c>
      <c r="N14" s="15">
        <f t="shared" ref="N14:N82" si="8">F14+J14</f>
        <v>0</v>
      </c>
      <c r="O14" s="106">
        <f t="shared" ref="O14:O82" si="9">G14+K14</f>
        <v>0</v>
      </c>
    </row>
    <row r="15" spans="1:15" ht="15" x14ac:dyDescent="0.25">
      <c r="A15" s="9"/>
      <c r="B15" s="103"/>
      <c r="C15" s="108"/>
      <c r="D15" s="14"/>
      <c r="E15" s="15"/>
      <c r="F15" s="15"/>
      <c r="G15" s="106"/>
      <c r="H15" s="14"/>
      <c r="I15" s="15"/>
      <c r="J15" s="15"/>
      <c r="K15" s="106"/>
      <c r="L15" s="14"/>
      <c r="M15" s="15"/>
      <c r="N15" s="15"/>
      <c r="O15" s="106"/>
    </row>
    <row r="16" spans="1:15" ht="15" x14ac:dyDescent="0.25">
      <c r="A16" s="9"/>
      <c r="B16" s="109"/>
      <c r="C16" s="10" t="s">
        <v>2</v>
      </c>
      <c r="D16" s="16"/>
      <c r="E16" s="11"/>
      <c r="F16" s="11"/>
      <c r="G16" s="105"/>
      <c r="H16" s="16"/>
      <c r="I16" s="11"/>
      <c r="J16" s="11"/>
      <c r="K16" s="105"/>
      <c r="L16" s="16"/>
      <c r="M16" s="11"/>
      <c r="N16" s="11"/>
      <c r="O16" s="105"/>
    </row>
    <row r="17" spans="1:15" ht="15" x14ac:dyDescent="0.25">
      <c r="A17" s="12">
        <v>102</v>
      </c>
      <c r="B17" s="103"/>
      <c r="C17" s="17" t="s">
        <v>94</v>
      </c>
      <c r="D17" s="14"/>
      <c r="E17" s="15"/>
      <c r="F17" s="15"/>
      <c r="G17" s="106"/>
      <c r="H17" s="14"/>
      <c r="I17" s="15"/>
      <c r="J17" s="15"/>
      <c r="K17" s="106"/>
      <c r="L17" s="14"/>
      <c r="M17" s="15"/>
      <c r="N17" s="15"/>
      <c r="O17" s="106"/>
    </row>
    <row r="18" spans="1:15" ht="15" x14ac:dyDescent="0.25">
      <c r="A18" s="9"/>
      <c r="B18" s="103" t="s">
        <v>6</v>
      </c>
      <c r="C18" s="10" t="s">
        <v>76</v>
      </c>
      <c r="D18" s="16">
        <v>31000</v>
      </c>
      <c r="E18" s="11">
        <v>31000</v>
      </c>
      <c r="F18" s="11">
        <v>0</v>
      </c>
      <c r="G18" s="105">
        <v>0</v>
      </c>
      <c r="H18" s="16"/>
      <c r="I18" s="11"/>
      <c r="J18" s="11"/>
      <c r="K18" s="105"/>
      <c r="L18" s="16">
        <f t="shared" si="6"/>
        <v>31000</v>
      </c>
      <c r="M18" s="11">
        <f t="shared" si="7"/>
        <v>31000</v>
      </c>
      <c r="N18" s="11">
        <f t="shared" si="8"/>
        <v>0</v>
      </c>
      <c r="O18" s="105">
        <f t="shared" si="9"/>
        <v>0</v>
      </c>
    </row>
    <row r="19" spans="1:15" ht="15" x14ac:dyDescent="0.25">
      <c r="A19" s="9"/>
      <c r="B19" s="103" t="s">
        <v>13</v>
      </c>
      <c r="C19" s="107" t="s">
        <v>88</v>
      </c>
      <c r="D19" s="16"/>
      <c r="E19" s="11"/>
      <c r="F19" s="11"/>
      <c r="G19" s="105"/>
      <c r="H19" s="16"/>
      <c r="I19" s="11"/>
      <c r="J19" s="11"/>
      <c r="K19" s="105"/>
      <c r="L19" s="16"/>
      <c r="M19" s="11"/>
      <c r="N19" s="11"/>
      <c r="O19" s="105"/>
    </row>
    <row r="20" spans="1:15" ht="15" x14ac:dyDescent="0.25">
      <c r="A20" s="9"/>
      <c r="B20" s="103"/>
      <c r="C20" s="107" t="s">
        <v>379</v>
      </c>
      <c r="D20" s="16"/>
      <c r="E20" s="11"/>
      <c r="F20" s="11"/>
      <c r="G20" s="105"/>
      <c r="H20" s="16">
        <v>500</v>
      </c>
      <c r="I20" s="11">
        <f>H20</f>
        <v>500</v>
      </c>
      <c r="J20" s="11">
        <v>0</v>
      </c>
      <c r="K20" s="105">
        <v>0</v>
      </c>
      <c r="L20" s="16">
        <f t="shared" ref="L20:L22" si="10">D20+H20</f>
        <v>500</v>
      </c>
      <c r="M20" s="11">
        <f t="shared" ref="M20:M22" si="11">E20+I20</f>
        <v>500</v>
      </c>
      <c r="N20" s="11">
        <f t="shared" ref="N20:N22" si="12">F20+J20</f>
        <v>0</v>
      </c>
      <c r="O20" s="105">
        <f t="shared" ref="O20:O22" si="13">G20+K20</f>
        <v>0</v>
      </c>
    </row>
    <row r="21" spans="1:15" ht="15" x14ac:dyDescent="0.25">
      <c r="A21" s="9"/>
      <c r="B21" s="103"/>
      <c r="C21" s="107" t="s">
        <v>380</v>
      </c>
      <c r="D21" s="16"/>
      <c r="E21" s="11"/>
      <c r="F21" s="11"/>
      <c r="G21" s="105"/>
      <c r="H21" s="16">
        <v>85</v>
      </c>
      <c r="I21" s="11">
        <f>H21</f>
        <v>85</v>
      </c>
      <c r="J21" s="11">
        <v>0</v>
      </c>
      <c r="K21" s="105">
        <v>0</v>
      </c>
      <c r="L21" s="16">
        <f t="shared" si="10"/>
        <v>85</v>
      </c>
      <c r="M21" s="11">
        <f t="shared" si="11"/>
        <v>85</v>
      </c>
      <c r="N21" s="11">
        <f t="shared" si="12"/>
        <v>0</v>
      </c>
      <c r="O21" s="105">
        <f t="shared" si="13"/>
        <v>0</v>
      </c>
    </row>
    <row r="22" spans="1:15" ht="15" x14ac:dyDescent="0.25">
      <c r="A22" s="9"/>
      <c r="B22" s="103"/>
      <c r="C22" s="111" t="s">
        <v>378</v>
      </c>
      <c r="D22" s="16"/>
      <c r="E22" s="11"/>
      <c r="F22" s="11"/>
      <c r="G22" s="105"/>
      <c r="H22" s="16">
        <f>SUM(H20:H21)</f>
        <v>585</v>
      </c>
      <c r="I22" s="11">
        <f t="shared" ref="I22:K22" si="14">SUM(I20:I21)</f>
        <v>585</v>
      </c>
      <c r="J22" s="11">
        <f t="shared" si="14"/>
        <v>0</v>
      </c>
      <c r="K22" s="105">
        <f t="shared" si="14"/>
        <v>0</v>
      </c>
      <c r="L22" s="16">
        <f t="shared" si="10"/>
        <v>585</v>
      </c>
      <c r="M22" s="11">
        <f t="shared" si="11"/>
        <v>585</v>
      </c>
      <c r="N22" s="11">
        <f t="shared" si="12"/>
        <v>0</v>
      </c>
      <c r="O22" s="105">
        <f t="shared" si="13"/>
        <v>0</v>
      </c>
    </row>
    <row r="23" spans="1:15" ht="15" x14ac:dyDescent="0.25">
      <c r="A23" s="9"/>
      <c r="B23" s="103"/>
      <c r="C23" s="10"/>
      <c r="D23" s="16"/>
      <c r="E23" s="11"/>
      <c r="F23" s="11"/>
      <c r="G23" s="105"/>
      <c r="H23" s="16"/>
      <c r="I23" s="11"/>
      <c r="J23" s="11"/>
      <c r="K23" s="105"/>
      <c r="L23" s="16"/>
      <c r="M23" s="11"/>
      <c r="N23" s="11"/>
      <c r="O23" s="105"/>
    </row>
    <row r="24" spans="1:15" ht="15" x14ac:dyDescent="0.25">
      <c r="A24" s="9"/>
      <c r="B24" s="103"/>
      <c r="C24" s="108" t="s">
        <v>26</v>
      </c>
      <c r="D24" s="14">
        <f t="shared" ref="D24:G24" si="15">D18</f>
        <v>31000</v>
      </c>
      <c r="E24" s="15">
        <f t="shared" si="15"/>
        <v>31000</v>
      </c>
      <c r="F24" s="15">
        <f t="shared" si="15"/>
        <v>0</v>
      </c>
      <c r="G24" s="106">
        <f t="shared" si="15"/>
        <v>0</v>
      </c>
      <c r="H24" s="14">
        <f>H18+H22</f>
        <v>585</v>
      </c>
      <c r="I24" s="15">
        <f t="shared" ref="I24:K24" si="16">I18+I22</f>
        <v>585</v>
      </c>
      <c r="J24" s="15">
        <f t="shared" si="16"/>
        <v>0</v>
      </c>
      <c r="K24" s="106">
        <f t="shared" si="16"/>
        <v>0</v>
      </c>
      <c r="L24" s="14">
        <f t="shared" si="6"/>
        <v>31585</v>
      </c>
      <c r="M24" s="15">
        <f t="shared" si="7"/>
        <v>31585</v>
      </c>
      <c r="N24" s="15">
        <f t="shared" si="8"/>
        <v>0</v>
      </c>
      <c r="O24" s="106">
        <f t="shared" si="9"/>
        <v>0</v>
      </c>
    </row>
    <row r="25" spans="1:15" ht="15" x14ac:dyDescent="0.25">
      <c r="A25" s="9"/>
      <c r="B25" s="103"/>
      <c r="C25" s="10"/>
      <c r="D25" s="16"/>
      <c r="E25" s="11"/>
      <c r="F25" s="11"/>
      <c r="G25" s="105"/>
      <c r="H25" s="16"/>
      <c r="I25" s="11"/>
      <c r="J25" s="11"/>
      <c r="K25" s="105"/>
      <c r="L25" s="16"/>
      <c r="M25" s="11"/>
      <c r="N25" s="11"/>
      <c r="O25" s="105"/>
    </row>
    <row r="26" spans="1:15" ht="15" x14ac:dyDescent="0.25">
      <c r="A26" s="113">
        <v>103</v>
      </c>
      <c r="B26" s="20"/>
      <c r="C26" s="108" t="s">
        <v>39</v>
      </c>
      <c r="D26" s="14"/>
      <c r="E26" s="15"/>
      <c r="F26" s="15"/>
      <c r="G26" s="106"/>
      <c r="H26" s="14"/>
      <c r="I26" s="15"/>
      <c r="J26" s="15"/>
      <c r="K26" s="106"/>
      <c r="L26" s="14"/>
      <c r="M26" s="15"/>
      <c r="N26" s="15"/>
      <c r="O26" s="106"/>
    </row>
    <row r="27" spans="1:15" ht="15" x14ac:dyDescent="0.25">
      <c r="A27" s="12"/>
      <c r="B27" s="103" t="s">
        <v>6</v>
      </c>
      <c r="C27" s="10" t="s">
        <v>76</v>
      </c>
      <c r="D27" s="16"/>
      <c r="E27" s="11"/>
      <c r="F27" s="11"/>
      <c r="G27" s="105"/>
      <c r="H27" s="16"/>
      <c r="I27" s="11"/>
      <c r="J27" s="11"/>
      <c r="K27" s="105"/>
      <c r="L27" s="16"/>
      <c r="M27" s="11"/>
      <c r="N27" s="11"/>
      <c r="O27" s="105"/>
    </row>
    <row r="28" spans="1:15" ht="15" x14ac:dyDescent="0.25">
      <c r="A28" s="12"/>
      <c r="B28" s="103"/>
      <c r="C28" s="10" t="s">
        <v>77</v>
      </c>
      <c r="D28" s="16">
        <v>7000</v>
      </c>
      <c r="E28" s="11">
        <v>7000</v>
      </c>
      <c r="F28" s="11">
        <v>0</v>
      </c>
      <c r="G28" s="105">
        <v>0</v>
      </c>
      <c r="H28" s="16"/>
      <c r="I28" s="11"/>
      <c r="J28" s="11"/>
      <c r="K28" s="105"/>
      <c r="L28" s="16">
        <f t="shared" si="6"/>
        <v>7000</v>
      </c>
      <c r="M28" s="11">
        <f t="shared" si="7"/>
        <v>7000</v>
      </c>
      <c r="N28" s="11">
        <f t="shared" si="8"/>
        <v>0</v>
      </c>
      <c r="O28" s="105">
        <f t="shared" si="9"/>
        <v>0</v>
      </c>
    </row>
    <row r="29" spans="1:15" ht="15" x14ac:dyDescent="0.25">
      <c r="A29" s="12"/>
      <c r="B29" s="103"/>
      <c r="C29" s="10" t="s">
        <v>78</v>
      </c>
      <c r="D29" s="16">
        <v>0</v>
      </c>
      <c r="E29" s="11">
        <v>0</v>
      </c>
      <c r="F29" s="11">
        <v>0</v>
      </c>
      <c r="G29" s="105">
        <v>0</v>
      </c>
      <c r="H29" s="16"/>
      <c r="I29" s="11"/>
      <c r="J29" s="11"/>
      <c r="K29" s="105"/>
      <c r="L29" s="16">
        <f t="shared" si="6"/>
        <v>0</v>
      </c>
      <c r="M29" s="11">
        <f t="shared" si="7"/>
        <v>0</v>
      </c>
      <c r="N29" s="11">
        <f t="shared" si="8"/>
        <v>0</v>
      </c>
      <c r="O29" s="105">
        <f t="shared" si="9"/>
        <v>0</v>
      </c>
    </row>
    <row r="30" spans="1:15" ht="15" x14ac:dyDescent="0.25">
      <c r="A30" s="114"/>
      <c r="B30" s="110"/>
      <c r="C30" s="115" t="s">
        <v>22</v>
      </c>
      <c r="D30" s="18">
        <f t="shared" ref="D30:G30" si="17">SUM(D28:D29)</f>
        <v>7000</v>
      </c>
      <c r="E30" s="19">
        <f t="shared" si="17"/>
        <v>7000</v>
      </c>
      <c r="F30" s="19">
        <f t="shared" si="17"/>
        <v>0</v>
      </c>
      <c r="G30" s="112">
        <f t="shared" si="17"/>
        <v>0</v>
      </c>
      <c r="H30" s="18">
        <f t="shared" ref="H30:K30" si="18">SUM(H28:H29)</f>
        <v>0</v>
      </c>
      <c r="I30" s="19">
        <f t="shared" si="18"/>
        <v>0</v>
      </c>
      <c r="J30" s="19">
        <f t="shared" si="18"/>
        <v>0</v>
      </c>
      <c r="K30" s="112">
        <f t="shared" si="18"/>
        <v>0</v>
      </c>
      <c r="L30" s="18">
        <f t="shared" si="6"/>
        <v>7000</v>
      </c>
      <c r="M30" s="19">
        <f t="shared" si="7"/>
        <v>7000</v>
      </c>
      <c r="N30" s="19">
        <f t="shared" si="8"/>
        <v>0</v>
      </c>
      <c r="O30" s="112">
        <f t="shared" si="9"/>
        <v>0</v>
      </c>
    </row>
    <row r="31" spans="1:15" ht="15" x14ac:dyDescent="0.25">
      <c r="A31" s="114"/>
      <c r="B31" s="103" t="s">
        <v>13</v>
      </c>
      <c r="C31" s="107" t="s">
        <v>88</v>
      </c>
      <c r="D31" s="18"/>
      <c r="E31" s="19"/>
      <c r="F31" s="19"/>
      <c r="G31" s="112"/>
      <c r="H31" s="18"/>
      <c r="I31" s="19"/>
      <c r="J31" s="19"/>
      <c r="K31" s="112"/>
      <c r="L31" s="18"/>
      <c r="M31" s="19"/>
      <c r="N31" s="19"/>
      <c r="O31" s="112"/>
    </row>
    <row r="32" spans="1:15" ht="15" x14ac:dyDescent="0.25">
      <c r="A32" s="12"/>
      <c r="B32" s="103"/>
      <c r="C32" s="108" t="s">
        <v>125</v>
      </c>
      <c r="D32" s="14">
        <f t="shared" ref="D32:K32" si="19">D30</f>
        <v>7000</v>
      </c>
      <c r="E32" s="15">
        <f t="shared" si="19"/>
        <v>7000</v>
      </c>
      <c r="F32" s="15">
        <f t="shared" si="19"/>
        <v>0</v>
      </c>
      <c r="G32" s="106">
        <f t="shared" si="19"/>
        <v>0</v>
      </c>
      <c r="H32" s="14">
        <f t="shared" si="19"/>
        <v>0</v>
      </c>
      <c r="I32" s="15">
        <f t="shared" si="19"/>
        <v>0</v>
      </c>
      <c r="J32" s="15">
        <f t="shared" si="19"/>
        <v>0</v>
      </c>
      <c r="K32" s="106">
        <f t="shared" si="19"/>
        <v>0</v>
      </c>
      <c r="L32" s="14">
        <f t="shared" si="6"/>
        <v>7000</v>
      </c>
      <c r="M32" s="15">
        <f t="shared" si="7"/>
        <v>7000</v>
      </c>
      <c r="N32" s="15">
        <f t="shared" si="8"/>
        <v>0</v>
      </c>
      <c r="O32" s="106">
        <f t="shared" si="9"/>
        <v>0</v>
      </c>
    </row>
    <row r="33" spans="1:15" ht="15" x14ac:dyDescent="0.25">
      <c r="A33" s="12"/>
      <c r="B33" s="103"/>
      <c r="C33" s="108"/>
      <c r="D33" s="14"/>
      <c r="E33" s="15"/>
      <c r="F33" s="15"/>
      <c r="G33" s="106"/>
      <c r="H33" s="14"/>
      <c r="I33" s="15"/>
      <c r="J33" s="15"/>
      <c r="K33" s="106"/>
      <c r="L33" s="14"/>
      <c r="M33" s="15"/>
      <c r="N33" s="15"/>
      <c r="O33" s="106"/>
    </row>
    <row r="34" spans="1:15" ht="15" x14ac:dyDescent="0.25">
      <c r="A34" s="12"/>
      <c r="B34" s="103"/>
      <c r="C34" s="108" t="s">
        <v>126</v>
      </c>
      <c r="D34" s="14">
        <f t="shared" ref="D34:K34" si="20">D14+D24+D32</f>
        <v>53000</v>
      </c>
      <c r="E34" s="15">
        <f t="shared" si="20"/>
        <v>53000</v>
      </c>
      <c r="F34" s="15">
        <f t="shared" si="20"/>
        <v>0</v>
      </c>
      <c r="G34" s="106">
        <f t="shared" si="20"/>
        <v>0</v>
      </c>
      <c r="H34" s="14">
        <f t="shared" si="20"/>
        <v>3342</v>
      </c>
      <c r="I34" s="15">
        <f t="shared" si="20"/>
        <v>3342</v>
      </c>
      <c r="J34" s="15">
        <f t="shared" si="20"/>
        <v>0</v>
      </c>
      <c r="K34" s="106">
        <f t="shared" si="20"/>
        <v>0</v>
      </c>
      <c r="L34" s="14">
        <f t="shared" si="6"/>
        <v>56342</v>
      </c>
      <c r="M34" s="15">
        <f t="shared" si="7"/>
        <v>56342</v>
      </c>
      <c r="N34" s="15">
        <f t="shared" si="8"/>
        <v>0</v>
      </c>
      <c r="O34" s="106">
        <f t="shared" si="9"/>
        <v>0</v>
      </c>
    </row>
    <row r="35" spans="1:15" ht="15" x14ac:dyDescent="0.25">
      <c r="A35" s="12"/>
      <c r="B35" s="103"/>
      <c r="C35" s="108"/>
      <c r="D35" s="14"/>
      <c r="E35" s="15"/>
      <c r="F35" s="15"/>
      <c r="G35" s="106"/>
      <c r="H35" s="14"/>
      <c r="I35" s="15"/>
      <c r="J35" s="15"/>
      <c r="K35" s="106"/>
      <c r="L35" s="14"/>
      <c r="M35" s="15"/>
      <c r="N35" s="15"/>
      <c r="O35" s="106"/>
    </row>
    <row r="36" spans="1:15" ht="15" x14ac:dyDescent="0.25">
      <c r="A36" s="9"/>
      <c r="B36" s="103"/>
      <c r="C36" s="10"/>
      <c r="D36" s="16"/>
      <c r="E36" s="11"/>
      <c r="F36" s="11"/>
      <c r="G36" s="105"/>
      <c r="H36" s="16"/>
      <c r="I36" s="11"/>
      <c r="J36" s="11"/>
      <c r="K36" s="105"/>
      <c r="L36" s="16"/>
      <c r="M36" s="11"/>
      <c r="N36" s="11"/>
      <c r="O36" s="105"/>
    </row>
    <row r="37" spans="1:15" ht="14.25" x14ac:dyDescent="0.2">
      <c r="A37" s="12">
        <v>104</v>
      </c>
      <c r="B37" s="109"/>
      <c r="C37" s="13" t="s">
        <v>27</v>
      </c>
      <c r="D37" s="116"/>
      <c r="E37" s="117"/>
      <c r="F37" s="117"/>
      <c r="G37" s="118"/>
      <c r="H37" s="116"/>
      <c r="I37" s="117"/>
      <c r="J37" s="117"/>
      <c r="K37" s="118"/>
      <c r="L37" s="116"/>
      <c r="M37" s="117"/>
      <c r="N37" s="117"/>
      <c r="O37" s="118"/>
    </row>
    <row r="38" spans="1:15" ht="15" x14ac:dyDescent="0.25">
      <c r="A38" s="9"/>
      <c r="B38" s="103" t="s">
        <v>6</v>
      </c>
      <c r="C38" s="10" t="s">
        <v>76</v>
      </c>
      <c r="D38" s="21"/>
      <c r="E38" s="22"/>
      <c r="F38" s="22"/>
      <c r="G38" s="119"/>
      <c r="H38" s="21"/>
      <c r="I38" s="22"/>
      <c r="J38" s="22"/>
      <c r="K38" s="119"/>
      <c r="L38" s="21"/>
      <c r="M38" s="22"/>
      <c r="N38" s="22"/>
      <c r="O38" s="119"/>
    </row>
    <row r="39" spans="1:15" ht="30" x14ac:dyDescent="0.25">
      <c r="A39" s="9"/>
      <c r="B39" s="103"/>
      <c r="C39" s="107" t="s">
        <v>139</v>
      </c>
      <c r="D39" s="21">
        <v>33000</v>
      </c>
      <c r="E39" s="22">
        <v>33000</v>
      </c>
      <c r="F39" s="22">
        <v>0</v>
      </c>
      <c r="G39" s="119">
        <v>0</v>
      </c>
      <c r="H39" s="21"/>
      <c r="I39" s="22"/>
      <c r="J39" s="22"/>
      <c r="K39" s="119"/>
      <c r="L39" s="21">
        <f t="shared" si="6"/>
        <v>33000</v>
      </c>
      <c r="M39" s="22">
        <f t="shared" si="7"/>
        <v>33000</v>
      </c>
      <c r="N39" s="22">
        <f t="shared" si="8"/>
        <v>0</v>
      </c>
      <c r="O39" s="119">
        <f t="shared" si="9"/>
        <v>0</v>
      </c>
    </row>
    <row r="40" spans="1:15" ht="15" x14ac:dyDescent="0.25">
      <c r="A40" s="120"/>
      <c r="B40" s="121"/>
      <c r="C40" s="107" t="s">
        <v>140</v>
      </c>
      <c r="D40" s="21">
        <v>23000</v>
      </c>
      <c r="E40" s="22">
        <v>23000</v>
      </c>
      <c r="F40" s="22">
        <v>0</v>
      </c>
      <c r="G40" s="119">
        <v>0</v>
      </c>
      <c r="H40" s="21"/>
      <c r="I40" s="22"/>
      <c r="J40" s="22"/>
      <c r="K40" s="119"/>
      <c r="L40" s="21">
        <f t="shared" si="6"/>
        <v>23000</v>
      </c>
      <c r="M40" s="22">
        <f t="shared" si="7"/>
        <v>23000</v>
      </c>
      <c r="N40" s="22">
        <f t="shared" si="8"/>
        <v>0</v>
      </c>
      <c r="O40" s="119">
        <f t="shared" si="9"/>
        <v>0</v>
      </c>
    </row>
    <row r="41" spans="1:15" ht="15" x14ac:dyDescent="0.25">
      <c r="A41" s="9"/>
      <c r="B41" s="110"/>
      <c r="C41" s="107" t="s">
        <v>103</v>
      </c>
      <c r="D41" s="21">
        <v>72500</v>
      </c>
      <c r="E41" s="22">
        <v>72500</v>
      </c>
      <c r="F41" s="22">
        <v>0</v>
      </c>
      <c r="G41" s="119">
        <v>0</v>
      </c>
      <c r="H41" s="21"/>
      <c r="I41" s="22"/>
      <c r="J41" s="22"/>
      <c r="K41" s="119"/>
      <c r="L41" s="21">
        <f t="shared" si="6"/>
        <v>72500</v>
      </c>
      <c r="M41" s="22">
        <f t="shared" si="7"/>
        <v>72500</v>
      </c>
      <c r="N41" s="22">
        <f t="shared" si="8"/>
        <v>0</v>
      </c>
      <c r="O41" s="119">
        <f t="shared" si="9"/>
        <v>0</v>
      </c>
    </row>
    <row r="42" spans="1:15" ht="15" x14ac:dyDescent="0.25">
      <c r="A42" s="9"/>
      <c r="B42" s="110"/>
      <c r="C42" s="122" t="s">
        <v>104</v>
      </c>
      <c r="D42" s="21">
        <v>11000</v>
      </c>
      <c r="E42" s="22">
        <v>11000</v>
      </c>
      <c r="F42" s="22">
        <v>0</v>
      </c>
      <c r="G42" s="119">
        <v>0</v>
      </c>
      <c r="H42" s="21"/>
      <c r="I42" s="22"/>
      <c r="J42" s="22"/>
      <c r="K42" s="119"/>
      <c r="L42" s="21">
        <f t="shared" si="6"/>
        <v>11000</v>
      </c>
      <c r="M42" s="22">
        <f t="shared" si="7"/>
        <v>11000</v>
      </c>
      <c r="N42" s="22">
        <f t="shared" si="8"/>
        <v>0</v>
      </c>
      <c r="O42" s="119">
        <f t="shared" si="9"/>
        <v>0</v>
      </c>
    </row>
    <row r="43" spans="1:15" ht="15" x14ac:dyDescent="0.25">
      <c r="A43" s="9"/>
      <c r="B43" s="110"/>
      <c r="C43" s="123" t="s">
        <v>105</v>
      </c>
      <c r="D43" s="21">
        <v>6000</v>
      </c>
      <c r="E43" s="22">
        <v>6000</v>
      </c>
      <c r="F43" s="22">
        <v>0</v>
      </c>
      <c r="G43" s="119">
        <v>0</v>
      </c>
      <c r="H43" s="21"/>
      <c r="I43" s="22"/>
      <c r="J43" s="22"/>
      <c r="K43" s="119"/>
      <c r="L43" s="21">
        <f t="shared" si="6"/>
        <v>6000</v>
      </c>
      <c r="M43" s="22">
        <f t="shared" si="7"/>
        <v>6000</v>
      </c>
      <c r="N43" s="22">
        <f t="shared" si="8"/>
        <v>0</v>
      </c>
      <c r="O43" s="119">
        <f t="shared" si="9"/>
        <v>0</v>
      </c>
    </row>
    <row r="44" spans="1:15" ht="15" x14ac:dyDescent="0.25">
      <c r="A44" s="9"/>
      <c r="B44" s="110"/>
      <c r="C44" s="123" t="s">
        <v>106</v>
      </c>
      <c r="D44" s="21">
        <v>29592</v>
      </c>
      <c r="E44" s="22">
        <v>29592</v>
      </c>
      <c r="F44" s="22">
        <v>0</v>
      </c>
      <c r="G44" s="119">
        <v>0</v>
      </c>
      <c r="H44" s="21"/>
      <c r="I44" s="22"/>
      <c r="J44" s="22"/>
      <c r="K44" s="119"/>
      <c r="L44" s="21">
        <f t="shared" si="6"/>
        <v>29592</v>
      </c>
      <c r="M44" s="22">
        <f t="shared" si="7"/>
        <v>29592</v>
      </c>
      <c r="N44" s="22">
        <f t="shared" si="8"/>
        <v>0</v>
      </c>
      <c r="O44" s="119">
        <f t="shared" si="9"/>
        <v>0</v>
      </c>
    </row>
    <row r="45" spans="1:15" ht="15" x14ac:dyDescent="0.25">
      <c r="A45" s="9"/>
      <c r="B45" s="110"/>
      <c r="C45" s="123" t="s">
        <v>107</v>
      </c>
      <c r="D45" s="21">
        <v>12500</v>
      </c>
      <c r="E45" s="22">
        <v>0</v>
      </c>
      <c r="F45" s="22">
        <v>12500</v>
      </c>
      <c r="G45" s="119">
        <v>0</v>
      </c>
      <c r="H45" s="21"/>
      <c r="I45" s="22"/>
      <c r="J45" s="22"/>
      <c r="K45" s="119"/>
      <c r="L45" s="21">
        <f t="shared" si="6"/>
        <v>12500</v>
      </c>
      <c r="M45" s="22">
        <f t="shared" si="7"/>
        <v>0</v>
      </c>
      <c r="N45" s="22">
        <f t="shared" si="8"/>
        <v>12500</v>
      </c>
      <c r="O45" s="119">
        <f t="shared" si="9"/>
        <v>0</v>
      </c>
    </row>
    <row r="46" spans="1:15" ht="15" x14ac:dyDescent="0.25">
      <c r="A46" s="120"/>
      <c r="B46" s="121"/>
      <c r="C46" s="107" t="s">
        <v>108</v>
      </c>
      <c r="D46" s="21">
        <v>1500</v>
      </c>
      <c r="E46" s="22">
        <v>0</v>
      </c>
      <c r="F46" s="22">
        <v>1500</v>
      </c>
      <c r="G46" s="119">
        <v>0</v>
      </c>
      <c r="H46" s="21"/>
      <c r="I46" s="22"/>
      <c r="J46" s="22"/>
      <c r="K46" s="119"/>
      <c r="L46" s="21">
        <f t="shared" si="6"/>
        <v>1500</v>
      </c>
      <c r="M46" s="22">
        <f t="shared" si="7"/>
        <v>0</v>
      </c>
      <c r="N46" s="22">
        <f t="shared" si="8"/>
        <v>1500</v>
      </c>
      <c r="O46" s="119">
        <f t="shared" si="9"/>
        <v>0</v>
      </c>
    </row>
    <row r="47" spans="1:15" ht="15" x14ac:dyDescent="0.25">
      <c r="A47" s="120"/>
      <c r="B47" s="121"/>
      <c r="C47" s="107" t="s">
        <v>112</v>
      </c>
      <c r="D47" s="21">
        <v>1500</v>
      </c>
      <c r="E47" s="22">
        <v>0</v>
      </c>
      <c r="F47" s="22">
        <v>1500</v>
      </c>
      <c r="G47" s="119">
        <v>0</v>
      </c>
      <c r="H47" s="21"/>
      <c r="I47" s="22"/>
      <c r="J47" s="22"/>
      <c r="K47" s="119"/>
      <c r="L47" s="21">
        <f t="shared" si="6"/>
        <v>1500</v>
      </c>
      <c r="M47" s="22">
        <f t="shared" si="7"/>
        <v>0</v>
      </c>
      <c r="N47" s="22">
        <f t="shared" si="8"/>
        <v>1500</v>
      </c>
      <c r="O47" s="119">
        <f t="shared" si="9"/>
        <v>0</v>
      </c>
    </row>
    <row r="48" spans="1:15" ht="15" x14ac:dyDescent="0.25">
      <c r="A48" s="120"/>
      <c r="B48" s="121"/>
      <c r="C48" s="107" t="s">
        <v>141</v>
      </c>
      <c r="D48" s="21">
        <v>79407</v>
      </c>
      <c r="E48" s="22">
        <v>79407</v>
      </c>
      <c r="F48" s="22">
        <v>0</v>
      </c>
      <c r="G48" s="119">
        <v>0</v>
      </c>
      <c r="H48" s="21"/>
      <c r="I48" s="22"/>
      <c r="J48" s="22"/>
      <c r="K48" s="119"/>
      <c r="L48" s="21">
        <f t="shared" si="6"/>
        <v>79407</v>
      </c>
      <c r="M48" s="22">
        <f t="shared" si="7"/>
        <v>79407</v>
      </c>
      <c r="N48" s="22">
        <f t="shared" si="8"/>
        <v>0</v>
      </c>
      <c r="O48" s="119">
        <f t="shared" si="9"/>
        <v>0</v>
      </c>
    </row>
    <row r="49" spans="1:15" ht="15" x14ac:dyDescent="0.25">
      <c r="A49" s="120"/>
      <c r="B49" s="121"/>
      <c r="C49" s="107" t="s">
        <v>144</v>
      </c>
      <c r="D49" s="21">
        <v>47100</v>
      </c>
      <c r="E49" s="22">
        <v>47100</v>
      </c>
      <c r="F49" s="22">
        <v>0</v>
      </c>
      <c r="G49" s="119">
        <v>0</v>
      </c>
      <c r="H49" s="21"/>
      <c r="I49" s="22"/>
      <c r="J49" s="22"/>
      <c r="K49" s="119"/>
      <c r="L49" s="21">
        <f t="shared" si="6"/>
        <v>47100</v>
      </c>
      <c r="M49" s="22">
        <f t="shared" si="7"/>
        <v>47100</v>
      </c>
      <c r="N49" s="22">
        <f t="shared" si="8"/>
        <v>0</v>
      </c>
      <c r="O49" s="119">
        <f t="shared" si="9"/>
        <v>0</v>
      </c>
    </row>
    <row r="50" spans="1:15" ht="15" x14ac:dyDescent="0.25">
      <c r="A50" s="120"/>
      <c r="B50" s="121"/>
      <c r="C50" s="107" t="s">
        <v>165</v>
      </c>
      <c r="D50" s="21">
        <v>20000</v>
      </c>
      <c r="E50" s="22">
        <v>20000</v>
      </c>
      <c r="F50" s="22">
        <v>0</v>
      </c>
      <c r="G50" s="119">
        <v>0</v>
      </c>
      <c r="H50" s="21"/>
      <c r="I50" s="22"/>
      <c r="J50" s="22"/>
      <c r="K50" s="119"/>
      <c r="L50" s="21">
        <f t="shared" si="6"/>
        <v>20000</v>
      </c>
      <c r="M50" s="22">
        <f t="shared" si="7"/>
        <v>20000</v>
      </c>
      <c r="N50" s="22">
        <f t="shared" si="8"/>
        <v>0</v>
      </c>
      <c r="O50" s="119">
        <f t="shared" si="9"/>
        <v>0</v>
      </c>
    </row>
    <row r="51" spans="1:15" ht="15" x14ac:dyDescent="0.25">
      <c r="A51" s="120"/>
      <c r="B51" s="121"/>
      <c r="C51" s="107" t="s">
        <v>166</v>
      </c>
      <c r="D51" s="21">
        <v>3375</v>
      </c>
      <c r="E51" s="22">
        <v>3375</v>
      </c>
      <c r="F51" s="22">
        <v>0</v>
      </c>
      <c r="G51" s="119">
        <v>0</v>
      </c>
      <c r="H51" s="21"/>
      <c r="I51" s="22"/>
      <c r="J51" s="22"/>
      <c r="K51" s="119"/>
      <c r="L51" s="21">
        <f t="shared" si="6"/>
        <v>3375</v>
      </c>
      <c r="M51" s="22">
        <f t="shared" si="7"/>
        <v>3375</v>
      </c>
      <c r="N51" s="22">
        <f t="shared" si="8"/>
        <v>0</v>
      </c>
      <c r="O51" s="119">
        <f t="shared" si="9"/>
        <v>0</v>
      </c>
    </row>
    <row r="52" spans="1:15" ht="15" x14ac:dyDescent="0.25">
      <c r="A52" s="120"/>
      <c r="B52" s="121"/>
      <c r="C52" s="10" t="s">
        <v>199</v>
      </c>
      <c r="D52" s="21">
        <v>20348</v>
      </c>
      <c r="E52" s="22">
        <v>20348</v>
      </c>
      <c r="F52" s="22">
        <v>0</v>
      </c>
      <c r="G52" s="119">
        <v>0</v>
      </c>
      <c r="H52" s="21"/>
      <c r="I52" s="22"/>
      <c r="J52" s="22"/>
      <c r="K52" s="119"/>
      <c r="L52" s="21">
        <f t="shared" si="6"/>
        <v>20348</v>
      </c>
      <c r="M52" s="22">
        <f t="shared" si="7"/>
        <v>20348</v>
      </c>
      <c r="N52" s="22">
        <f t="shared" si="8"/>
        <v>0</v>
      </c>
      <c r="O52" s="119">
        <f t="shared" si="9"/>
        <v>0</v>
      </c>
    </row>
    <row r="53" spans="1:15" ht="15" x14ac:dyDescent="0.25">
      <c r="A53" s="9"/>
      <c r="B53" s="110"/>
      <c r="C53" s="123"/>
      <c r="D53" s="21"/>
      <c r="E53" s="22"/>
      <c r="F53" s="22"/>
      <c r="G53" s="119"/>
      <c r="H53" s="21"/>
      <c r="I53" s="22"/>
      <c r="J53" s="22"/>
      <c r="K53" s="119"/>
      <c r="L53" s="21"/>
      <c r="M53" s="22"/>
      <c r="N53" s="22"/>
      <c r="O53" s="119"/>
    </row>
    <row r="54" spans="1:15" ht="15" x14ac:dyDescent="0.25">
      <c r="A54" s="9"/>
      <c r="B54" s="103"/>
      <c r="C54" s="124" t="s">
        <v>30</v>
      </c>
      <c r="D54" s="125">
        <f t="shared" ref="D54:G54" si="21">SUM(D39:D53)</f>
        <v>360822</v>
      </c>
      <c r="E54" s="126">
        <f t="shared" si="21"/>
        <v>345322</v>
      </c>
      <c r="F54" s="126">
        <f t="shared" si="21"/>
        <v>15500</v>
      </c>
      <c r="G54" s="127">
        <f t="shared" si="21"/>
        <v>0</v>
      </c>
      <c r="H54" s="125">
        <f t="shared" ref="H54:K54" si="22">SUM(H39:H53)</f>
        <v>0</v>
      </c>
      <c r="I54" s="126">
        <f t="shared" si="22"/>
        <v>0</v>
      </c>
      <c r="J54" s="126">
        <f t="shared" si="22"/>
        <v>0</v>
      </c>
      <c r="K54" s="127">
        <f t="shared" si="22"/>
        <v>0</v>
      </c>
      <c r="L54" s="125">
        <f t="shared" si="6"/>
        <v>360822</v>
      </c>
      <c r="M54" s="126">
        <f t="shared" si="7"/>
        <v>345322</v>
      </c>
      <c r="N54" s="126">
        <f t="shared" si="8"/>
        <v>15500</v>
      </c>
      <c r="O54" s="127">
        <f t="shared" si="9"/>
        <v>0</v>
      </c>
    </row>
    <row r="55" spans="1:15" ht="15" x14ac:dyDescent="0.25">
      <c r="A55" s="9"/>
      <c r="B55" s="103"/>
      <c r="C55" s="107"/>
      <c r="D55" s="21"/>
      <c r="E55" s="22"/>
      <c r="F55" s="22"/>
      <c r="G55" s="119"/>
      <c r="H55" s="21"/>
      <c r="I55" s="22"/>
      <c r="J55" s="22"/>
      <c r="K55" s="119"/>
      <c r="L55" s="21"/>
      <c r="M55" s="22"/>
      <c r="N55" s="22"/>
      <c r="O55" s="119"/>
    </row>
    <row r="56" spans="1:15" ht="15" x14ac:dyDescent="0.25">
      <c r="A56" s="9"/>
      <c r="B56" s="103" t="s">
        <v>10</v>
      </c>
      <c r="C56" s="107" t="s">
        <v>51</v>
      </c>
      <c r="D56" s="21"/>
      <c r="E56" s="22"/>
      <c r="F56" s="22"/>
      <c r="G56" s="119"/>
      <c r="H56" s="21"/>
      <c r="I56" s="22"/>
      <c r="J56" s="22"/>
      <c r="K56" s="119"/>
      <c r="L56" s="21"/>
      <c r="M56" s="22"/>
      <c r="N56" s="22"/>
      <c r="O56" s="119"/>
    </row>
    <row r="57" spans="1:15" ht="15" x14ac:dyDescent="0.25">
      <c r="A57" s="9"/>
      <c r="B57" s="103"/>
      <c r="C57" s="107" t="s">
        <v>53</v>
      </c>
      <c r="D57" s="21"/>
      <c r="E57" s="22"/>
      <c r="F57" s="22"/>
      <c r="G57" s="119"/>
      <c r="H57" s="21"/>
      <c r="I57" s="22"/>
      <c r="J57" s="22"/>
      <c r="K57" s="119"/>
      <c r="L57" s="21"/>
      <c r="M57" s="22"/>
      <c r="N57" s="22"/>
      <c r="O57" s="119"/>
    </row>
    <row r="58" spans="1:15" ht="15" x14ac:dyDescent="0.25">
      <c r="A58" s="9"/>
      <c r="B58" s="103"/>
      <c r="C58" s="107" t="s">
        <v>60</v>
      </c>
      <c r="D58" s="21">
        <v>69000</v>
      </c>
      <c r="E58" s="22">
        <v>69000</v>
      </c>
      <c r="F58" s="22">
        <v>0</v>
      </c>
      <c r="G58" s="119">
        <v>0</v>
      </c>
      <c r="H58" s="21"/>
      <c r="I58" s="22"/>
      <c r="J58" s="22"/>
      <c r="K58" s="119"/>
      <c r="L58" s="21">
        <f t="shared" si="6"/>
        <v>69000</v>
      </c>
      <c r="M58" s="22">
        <f t="shared" si="7"/>
        <v>69000</v>
      </c>
      <c r="N58" s="22">
        <f t="shared" si="8"/>
        <v>0</v>
      </c>
      <c r="O58" s="119">
        <f t="shared" si="9"/>
        <v>0</v>
      </c>
    </row>
    <row r="59" spans="1:15" ht="15" x14ac:dyDescent="0.25">
      <c r="A59" s="9"/>
      <c r="B59" s="103"/>
      <c r="C59" s="107" t="s">
        <v>58</v>
      </c>
      <c r="D59" s="21">
        <v>124000</v>
      </c>
      <c r="E59" s="22">
        <v>124000</v>
      </c>
      <c r="F59" s="22">
        <v>0</v>
      </c>
      <c r="G59" s="119">
        <v>0</v>
      </c>
      <c r="H59" s="21"/>
      <c r="I59" s="22"/>
      <c r="J59" s="22"/>
      <c r="K59" s="119"/>
      <c r="L59" s="21">
        <f t="shared" si="6"/>
        <v>124000</v>
      </c>
      <c r="M59" s="22">
        <f t="shared" si="7"/>
        <v>124000</v>
      </c>
      <c r="N59" s="22">
        <f t="shared" si="8"/>
        <v>0</v>
      </c>
      <c r="O59" s="119">
        <f t="shared" si="9"/>
        <v>0</v>
      </c>
    </row>
    <row r="60" spans="1:15" ht="15" x14ac:dyDescent="0.25">
      <c r="A60" s="120"/>
      <c r="B60" s="121"/>
      <c r="C60" s="107" t="s">
        <v>59</v>
      </c>
      <c r="D60" s="21">
        <v>12000</v>
      </c>
      <c r="E60" s="22">
        <v>12000</v>
      </c>
      <c r="F60" s="22">
        <v>0</v>
      </c>
      <c r="G60" s="119">
        <v>0</v>
      </c>
      <c r="H60" s="21"/>
      <c r="I60" s="22"/>
      <c r="J60" s="22"/>
      <c r="K60" s="119"/>
      <c r="L60" s="21">
        <f t="shared" si="6"/>
        <v>12000</v>
      </c>
      <c r="M60" s="22">
        <f t="shared" si="7"/>
        <v>12000</v>
      </c>
      <c r="N60" s="22">
        <f t="shared" si="8"/>
        <v>0</v>
      </c>
      <c r="O60" s="119">
        <f t="shared" si="9"/>
        <v>0</v>
      </c>
    </row>
    <row r="61" spans="1:15" ht="15" x14ac:dyDescent="0.25">
      <c r="A61" s="120"/>
      <c r="B61" s="121"/>
      <c r="C61" s="107" t="s">
        <v>61</v>
      </c>
      <c r="D61" s="21">
        <v>1016000</v>
      </c>
      <c r="E61" s="22">
        <f>D61</f>
        <v>1016000</v>
      </c>
      <c r="F61" s="22">
        <v>0</v>
      </c>
      <c r="G61" s="119">
        <v>0</v>
      </c>
      <c r="H61" s="21"/>
      <c r="I61" s="22"/>
      <c r="J61" s="22"/>
      <c r="K61" s="119"/>
      <c r="L61" s="21">
        <f t="shared" si="6"/>
        <v>1016000</v>
      </c>
      <c r="M61" s="22">
        <f t="shared" si="7"/>
        <v>1016000</v>
      </c>
      <c r="N61" s="22">
        <f t="shared" si="8"/>
        <v>0</v>
      </c>
      <c r="O61" s="119">
        <f t="shared" si="9"/>
        <v>0</v>
      </c>
    </row>
    <row r="62" spans="1:15" ht="15" x14ac:dyDescent="0.25">
      <c r="A62" s="9"/>
      <c r="B62" s="103"/>
      <c r="C62" s="111" t="s">
        <v>22</v>
      </c>
      <c r="D62" s="125">
        <f t="shared" ref="D62:G62" si="23">SUM(D58:D61)</f>
        <v>1221000</v>
      </c>
      <c r="E62" s="126">
        <f t="shared" si="23"/>
        <v>1221000</v>
      </c>
      <c r="F62" s="126">
        <f t="shared" si="23"/>
        <v>0</v>
      </c>
      <c r="G62" s="127">
        <f t="shared" si="23"/>
        <v>0</v>
      </c>
      <c r="H62" s="125">
        <f t="shared" ref="H62:K62" si="24">SUM(H58:H61)</f>
        <v>0</v>
      </c>
      <c r="I62" s="126">
        <f t="shared" si="24"/>
        <v>0</v>
      </c>
      <c r="J62" s="126">
        <f t="shared" si="24"/>
        <v>0</v>
      </c>
      <c r="K62" s="127">
        <f t="shared" si="24"/>
        <v>0</v>
      </c>
      <c r="L62" s="125">
        <f t="shared" si="6"/>
        <v>1221000</v>
      </c>
      <c r="M62" s="126">
        <f t="shared" si="7"/>
        <v>1221000</v>
      </c>
      <c r="N62" s="126">
        <f t="shared" si="8"/>
        <v>0</v>
      </c>
      <c r="O62" s="127">
        <f t="shared" si="9"/>
        <v>0</v>
      </c>
    </row>
    <row r="63" spans="1:15" ht="15" x14ac:dyDescent="0.25">
      <c r="A63" s="9"/>
      <c r="B63" s="103"/>
      <c r="C63" s="111"/>
      <c r="D63" s="128"/>
      <c r="E63" s="129"/>
      <c r="F63" s="129"/>
      <c r="G63" s="130"/>
      <c r="H63" s="128"/>
      <c r="I63" s="129"/>
      <c r="J63" s="129"/>
      <c r="K63" s="130"/>
      <c r="L63" s="128"/>
      <c r="M63" s="129"/>
      <c r="N63" s="129"/>
      <c r="O63" s="130"/>
    </row>
    <row r="64" spans="1:15" ht="15" x14ac:dyDescent="0.25">
      <c r="A64" s="114"/>
      <c r="B64" s="110"/>
      <c r="C64" s="107" t="s">
        <v>109</v>
      </c>
      <c r="D64" s="21"/>
      <c r="E64" s="22"/>
      <c r="F64" s="22"/>
      <c r="G64" s="119"/>
      <c r="H64" s="21"/>
      <c r="I64" s="22"/>
      <c r="J64" s="22"/>
      <c r="K64" s="119"/>
      <c r="L64" s="21"/>
      <c r="M64" s="22"/>
      <c r="N64" s="22"/>
      <c r="O64" s="119"/>
    </row>
    <row r="65" spans="1:16" ht="15" x14ac:dyDescent="0.25">
      <c r="A65" s="120"/>
      <c r="B65" s="121"/>
      <c r="C65" s="107" t="s">
        <v>110</v>
      </c>
      <c r="D65" s="21">
        <v>11000</v>
      </c>
      <c r="E65" s="22">
        <v>11000</v>
      </c>
      <c r="F65" s="22">
        <v>0</v>
      </c>
      <c r="G65" s="119">
        <v>0</v>
      </c>
      <c r="H65" s="21"/>
      <c r="I65" s="22"/>
      <c r="J65" s="22"/>
      <c r="K65" s="119"/>
      <c r="L65" s="21">
        <f t="shared" si="6"/>
        <v>11000</v>
      </c>
      <c r="M65" s="22">
        <f t="shared" si="7"/>
        <v>11000</v>
      </c>
      <c r="N65" s="22">
        <f t="shared" si="8"/>
        <v>0</v>
      </c>
      <c r="O65" s="119">
        <f t="shared" si="9"/>
        <v>0</v>
      </c>
    </row>
    <row r="66" spans="1:16" ht="15" x14ac:dyDescent="0.25">
      <c r="A66" s="114"/>
      <c r="B66" s="110"/>
      <c r="C66" s="123" t="s">
        <v>111</v>
      </c>
      <c r="D66" s="21">
        <v>6000</v>
      </c>
      <c r="E66" s="22">
        <v>6000</v>
      </c>
      <c r="F66" s="22">
        <v>0</v>
      </c>
      <c r="G66" s="119">
        <v>0</v>
      </c>
      <c r="H66" s="21"/>
      <c r="I66" s="22"/>
      <c r="J66" s="22"/>
      <c r="K66" s="119"/>
      <c r="L66" s="21">
        <f t="shared" si="6"/>
        <v>6000</v>
      </c>
      <c r="M66" s="22">
        <f t="shared" si="7"/>
        <v>6000</v>
      </c>
      <c r="N66" s="22">
        <f t="shared" si="8"/>
        <v>0</v>
      </c>
      <c r="O66" s="119">
        <f t="shared" si="9"/>
        <v>0</v>
      </c>
    </row>
    <row r="67" spans="1:16" ht="15" x14ac:dyDescent="0.25">
      <c r="A67" s="131"/>
      <c r="B67" s="110"/>
      <c r="C67" s="111" t="s">
        <v>22</v>
      </c>
      <c r="D67" s="128">
        <f t="shared" ref="D67:G67" si="25">SUM(D65:D66)</f>
        <v>17000</v>
      </c>
      <c r="E67" s="129">
        <f t="shared" si="25"/>
        <v>17000</v>
      </c>
      <c r="F67" s="129">
        <f t="shared" si="25"/>
        <v>0</v>
      </c>
      <c r="G67" s="130">
        <f t="shared" si="25"/>
        <v>0</v>
      </c>
      <c r="H67" s="128">
        <f t="shared" ref="H67:K67" si="26">SUM(H65:H66)</f>
        <v>0</v>
      </c>
      <c r="I67" s="129">
        <f t="shared" si="26"/>
        <v>0</v>
      </c>
      <c r="J67" s="129">
        <f t="shared" si="26"/>
        <v>0</v>
      </c>
      <c r="K67" s="130">
        <f t="shared" si="26"/>
        <v>0</v>
      </c>
      <c r="L67" s="128">
        <f t="shared" si="6"/>
        <v>17000</v>
      </c>
      <c r="M67" s="129">
        <f t="shared" si="7"/>
        <v>17000</v>
      </c>
      <c r="N67" s="129">
        <f t="shared" si="8"/>
        <v>0</v>
      </c>
      <c r="O67" s="130">
        <f t="shared" si="9"/>
        <v>0</v>
      </c>
    </row>
    <row r="68" spans="1:16" ht="15" x14ac:dyDescent="0.25">
      <c r="A68" s="131"/>
      <c r="B68" s="110"/>
      <c r="C68" s="111"/>
      <c r="D68" s="128"/>
      <c r="E68" s="129"/>
      <c r="F68" s="129"/>
      <c r="G68" s="130"/>
      <c r="H68" s="128"/>
      <c r="I68" s="129"/>
      <c r="J68" s="129"/>
      <c r="K68" s="130"/>
      <c r="L68" s="128">
        <f t="shared" si="6"/>
        <v>0</v>
      </c>
      <c r="M68" s="129">
        <f t="shared" si="7"/>
        <v>0</v>
      </c>
      <c r="N68" s="129">
        <f t="shared" si="8"/>
        <v>0</v>
      </c>
      <c r="O68" s="130">
        <f t="shared" si="9"/>
        <v>0</v>
      </c>
    </row>
    <row r="69" spans="1:16" ht="15" x14ac:dyDescent="0.25">
      <c r="A69" s="9"/>
      <c r="B69" s="103"/>
      <c r="C69" s="124" t="s">
        <v>31</v>
      </c>
      <c r="D69" s="125">
        <f>D62+D67</f>
        <v>1238000</v>
      </c>
      <c r="E69" s="126">
        <f t="shared" ref="E69:G69" si="27">E62+E67</f>
        <v>1238000</v>
      </c>
      <c r="F69" s="126">
        <f t="shared" si="27"/>
        <v>0</v>
      </c>
      <c r="G69" s="127">
        <f t="shared" si="27"/>
        <v>0</v>
      </c>
      <c r="H69" s="125">
        <f>H62+H67</f>
        <v>0</v>
      </c>
      <c r="I69" s="126">
        <f t="shared" ref="I69:K69" si="28">I62+I67</f>
        <v>0</v>
      </c>
      <c r="J69" s="126">
        <f t="shared" si="28"/>
        <v>0</v>
      </c>
      <c r="K69" s="127">
        <f t="shared" si="28"/>
        <v>0</v>
      </c>
      <c r="L69" s="125">
        <f t="shared" si="6"/>
        <v>1238000</v>
      </c>
      <c r="M69" s="126">
        <f t="shared" si="7"/>
        <v>1238000</v>
      </c>
      <c r="N69" s="126">
        <f t="shared" si="8"/>
        <v>0</v>
      </c>
      <c r="O69" s="127">
        <f t="shared" si="9"/>
        <v>0</v>
      </c>
    </row>
    <row r="70" spans="1:16" x14ac:dyDescent="0.25">
      <c r="A70" s="9"/>
      <c r="B70" s="132"/>
      <c r="C70" s="107"/>
      <c r="D70" s="21"/>
      <c r="E70" s="22"/>
      <c r="F70" s="22"/>
      <c r="G70" s="119"/>
      <c r="H70" s="21"/>
      <c r="I70" s="22"/>
      <c r="J70" s="22"/>
      <c r="K70" s="119"/>
      <c r="L70" s="21"/>
      <c r="M70" s="22"/>
      <c r="N70" s="22"/>
      <c r="O70" s="119"/>
    </row>
    <row r="71" spans="1:16" ht="15" x14ac:dyDescent="0.25">
      <c r="A71" s="9"/>
      <c r="B71" s="103" t="s">
        <v>11</v>
      </c>
      <c r="C71" s="107" t="s">
        <v>24</v>
      </c>
      <c r="D71" s="21"/>
      <c r="E71" s="22"/>
      <c r="F71" s="22"/>
      <c r="G71" s="119"/>
      <c r="H71" s="21"/>
      <c r="I71" s="22"/>
      <c r="J71" s="22"/>
      <c r="K71" s="119"/>
      <c r="L71" s="21"/>
      <c r="M71" s="22"/>
      <c r="N71" s="22"/>
      <c r="O71" s="119"/>
    </row>
    <row r="72" spans="1:16" ht="30" x14ac:dyDescent="0.25">
      <c r="A72" s="9"/>
      <c r="B72" s="103"/>
      <c r="C72" s="107" t="s">
        <v>29</v>
      </c>
      <c r="D72" s="16"/>
      <c r="E72" s="11"/>
      <c r="F72" s="11"/>
      <c r="G72" s="105"/>
      <c r="H72" s="16"/>
      <c r="I72" s="11"/>
      <c r="J72" s="11"/>
      <c r="K72" s="105"/>
      <c r="L72" s="16"/>
      <c r="M72" s="11"/>
      <c r="N72" s="11"/>
      <c r="O72" s="105"/>
    </row>
    <row r="73" spans="1:16" ht="15" x14ac:dyDescent="0.25">
      <c r="A73" s="9"/>
      <c r="B73" s="103"/>
      <c r="C73" s="107" t="s">
        <v>86</v>
      </c>
      <c r="D73" s="16">
        <f>749235+9343</f>
        <v>758578</v>
      </c>
      <c r="E73" s="11">
        <f>D73</f>
        <v>758578</v>
      </c>
      <c r="F73" s="11">
        <v>0</v>
      </c>
      <c r="G73" s="105">
        <v>0</v>
      </c>
      <c r="H73" s="16"/>
      <c r="I73" s="11"/>
      <c r="J73" s="11"/>
      <c r="K73" s="105"/>
      <c r="L73" s="16">
        <f t="shared" si="6"/>
        <v>758578</v>
      </c>
      <c r="M73" s="11">
        <f t="shared" si="7"/>
        <v>758578</v>
      </c>
      <c r="N73" s="11">
        <f t="shared" si="8"/>
        <v>0</v>
      </c>
      <c r="O73" s="105">
        <f t="shared" si="9"/>
        <v>0</v>
      </c>
    </row>
    <row r="74" spans="1:16" ht="15" x14ac:dyDescent="0.25">
      <c r="A74" s="120"/>
      <c r="B74" s="121"/>
      <c r="C74" s="107" t="s">
        <v>87</v>
      </c>
      <c r="D74" s="16">
        <v>567728</v>
      </c>
      <c r="E74" s="11">
        <f>D74</f>
        <v>567728</v>
      </c>
      <c r="F74" s="22">
        <v>0</v>
      </c>
      <c r="G74" s="119">
        <v>0</v>
      </c>
      <c r="H74" s="16"/>
      <c r="I74" s="11"/>
      <c r="J74" s="22"/>
      <c r="K74" s="119"/>
      <c r="L74" s="16">
        <f t="shared" si="6"/>
        <v>567728</v>
      </c>
      <c r="M74" s="11">
        <f t="shared" si="7"/>
        <v>567728</v>
      </c>
      <c r="N74" s="22">
        <f t="shared" si="8"/>
        <v>0</v>
      </c>
      <c r="O74" s="119">
        <f t="shared" si="9"/>
        <v>0</v>
      </c>
    </row>
    <row r="75" spans="1:16" ht="15" x14ac:dyDescent="0.25">
      <c r="A75" s="120"/>
      <c r="B75" s="121"/>
      <c r="C75" s="107" t="s">
        <v>353</v>
      </c>
      <c r="D75" s="16"/>
      <c r="E75" s="11"/>
      <c r="F75" s="22"/>
      <c r="G75" s="119"/>
      <c r="H75" s="16">
        <v>13252</v>
      </c>
      <c r="I75" s="11">
        <f>H75</f>
        <v>13252</v>
      </c>
      <c r="J75" s="22">
        <v>0</v>
      </c>
      <c r="K75" s="119">
        <v>0</v>
      </c>
      <c r="L75" s="16">
        <f t="shared" ref="L75" si="29">D75+H75</f>
        <v>13252</v>
      </c>
      <c r="M75" s="11">
        <f t="shared" ref="M75" si="30">E75+I75</f>
        <v>13252</v>
      </c>
      <c r="N75" s="22">
        <f t="shared" ref="N75" si="31">F75+J75</f>
        <v>0</v>
      </c>
      <c r="O75" s="119">
        <f t="shared" ref="O75" si="32">G75+K75</f>
        <v>0</v>
      </c>
      <c r="P75" s="214"/>
    </row>
    <row r="76" spans="1:16" ht="15" x14ac:dyDescent="0.25">
      <c r="A76" s="120"/>
      <c r="B76" s="121"/>
      <c r="C76" s="107" t="s">
        <v>122</v>
      </c>
      <c r="D76" s="16">
        <v>699594</v>
      </c>
      <c r="E76" s="11">
        <f>D76</f>
        <v>699594</v>
      </c>
      <c r="F76" s="11">
        <v>0</v>
      </c>
      <c r="G76" s="119">
        <v>0</v>
      </c>
      <c r="H76" s="16"/>
      <c r="I76" s="11"/>
      <c r="J76" s="11"/>
      <c r="K76" s="119"/>
      <c r="L76" s="16">
        <f t="shared" si="6"/>
        <v>699594</v>
      </c>
      <c r="M76" s="11">
        <f t="shared" si="7"/>
        <v>699594</v>
      </c>
      <c r="N76" s="11">
        <f t="shared" si="8"/>
        <v>0</v>
      </c>
      <c r="O76" s="119">
        <f t="shared" si="9"/>
        <v>0</v>
      </c>
    </row>
    <row r="77" spans="1:16" ht="15" x14ac:dyDescent="0.25">
      <c r="A77" s="120"/>
      <c r="B77" s="121"/>
      <c r="C77" s="107" t="s">
        <v>354</v>
      </c>
      <c r="D77" s="16"/>
      <c r="E77" s="11"/>
      <c r="F77" s="11"/>
      <c r="G77" s="119"/>
      <c r="H77" s="16">
        <v>34268</v>
      </c>
      <c r="I77" s="11">
        <f>H77</f>
        <v>34268</v>
      </c>
      <c r="J77" s="11">
        <v>0</v>
      </c>
      <c r="K77" s="119">
        <v>0</v>
      </c>
      <c r="L77" s="16">
        <f t="shared" ref="L77:L78" si="33">D77+H77</f>
        <v>34268</v>
      </c>
      <c r="M77" s="11">
        <f t="shared" ref="M77:M78" si="34">E77+I77</f>
        <v>34268</v>
      </c>
      <c r="N77" s="11">
        <f t="shared" ref="N77:N78" si="35">F77+J77</f>
        <v>0</v>
      </c>
      <c r="O77" s="119">
        <f t="shared" ref="O77:O78" si="36">G77+K77</f>
        <v>0</v>
      </c>
      <c r="P77" s="214"/>
    </row>
    <row r="78" spans="1:16" ht="15" x14ac:dyDescent="0.25">
      <c r="A78" s="120"/>
      <c r="B78" s="121"/>
      <c r="C78" s="107" t="s">
        <v>355</v>
      </c>
      <c r="D78" s="16"/>
      <c r="E78" s="11"/>
      <c r="F78" s="11"/>
      <c r="G78" s="119"/>
      <c r="H78" s="16">
        <v>3895</v>
      </c>
      <c r="I78" s="11">
        <f>H78</f>
        <v>3895</v>
      </c>
      <c r="J78" s="11">
        <v>0</v>
      </c>
      <c r="K78" s="119">
        <v>0</v>
      </c>
      <c r="L78" s="16">
        <f t="shared" si="33"/>
        <v>3895</v>
      </c>
      <c r="M78" s="11">
        <f t="shared" si="34"/>
        <v>3895</v>
      </c>
      <c r="N78" s="11">
        <f t="shared" si="35"/>
        <v>0</v>
      </c>
      <c r="O78" s="119">
        <f t="shared" si="36"/>
        <v>0</v>
      </c>
      <c r="P78" s="214"/>
    </row>
    <row r="79" spans="1:16" ht="15" x14ac:dyDescent="0.25">
      <c r="A79" s="120"/>
      <c r="B79" s="121"/>
      <c r="C79" s="107" t="s">
        <v>123</v>
      </c>
      <c r="D79" s="16">
        <v>347654</v>
      </c>
      <c r="E79" s="11">
        <f>D79</f>
        <v>347654</v>
      </c>
      <c r="F79" s="11">
        <v>0</v>
      </c>
      <c r="G79" s="119">
        <v>0</v>
      </c>
      <c r="H79" s="16"/>
      <c r="I79" s="11"/>
      <c r="J79" s="11"/>
      <c r="K79" s="119"/>
      <c r="L79" s="16">
        <f t="shared" si="6"/>
        <v>347654</v>
      </c>
      <c r="M79" s="11">
        <f t="shared" si="7"/>
        <v>347654</v>
      </c>
      <c r="N79" s="11">
        <f t="shared" si="8"/>
        <v>0</v>
      </c>
      <c r="O79" s="119">
        <f t="shared" si="9"/>
        <v>0</v>
      </c>
    </row>
    <row r="80" spans="1:16" ht="15" x14ac:dyDescent="0.25">
      <c r="A80" s="120"/>
      <c r="B80" s="121"/>
      <c r="C80" s="107" t="s">
        <v>124</v>
      </c>
      <c r="D80" s="16">
        <v>77417</v>
      </c>
      <c r="E80" s="11">
        <f>D80</f>
        <v>77417</v>
      </c>
      <c r="F80" s="22">
        <v>0</v>
      </c>
      <c r="G80" s="119">
        <v>0</v>
      </c>
      <c r="H80" s="16"/>
      <c r="I80" s="11"/>
      <c r="J80" s="22"/>
      <c r="K80" s="119"/>
      <c r="L80" s="16">
        <f t="shared" si="6"/>
        <v>77417</v>
      </c>
      <c r="M80" s="11">
        <f t="shared" si="7"/>
        <v>77417</v>
      </c>
      <c r="N80" s="22">
        <f t="shared" si="8"/>
        <v>0</v>
      </c>
      <c r="O80" s="119">
        <f t="shared" si="9"/>
        <v>0</v>
      </c>
    </row>
    <row r="81" spans="1:15" ht="15" x14ac:dyDescent="0.25">
      <c r="A81" s="120"/>
      <c r="B81" s="121"/>
      <c r="C81" s="107"/>
      <c r="D81" s="21"/>
      <c r="E81" s="22"/>
      <c r="F81" s="22"/>
      <c r="G81" s="119"/>
      <c r="H81" s="21"/>
      <c r="I81" s="22"/>
      <c r="J81" s="22"/>
      <c r="K81" s="119"/>
      <c r="L81" s="21"/>
      <c r="M81" s="22"/>
      <c r="N81" s="22"/>
      <c r="O81" s="119"/>
    </row>
    <row r="82" spans="1:15" ht="15" x14ac:dyDescent="0.25">
      <c r="A82" s="9"/>
      <c r="B82" s="103"/>
      <c r="C82" s="111" t="s">
        <v>22</v>
      </c>
      <c r="D82" s="18">
        <f t="shared" ref="D82:K82" si="37">SUM(D73:D81)</f>
        <v>2450971</v>
      </c>
      <c r="E82" s="19">
        <f t="shared" si="37"/>
        <v>2450971</v>
      </c>
      <c r="F82" s="19">
        <f t="shared" si="37"/>
        <v>0</v>
      </c>
      <c r="G82" s="112">
        <f t="shared" si="37"/>
        <v>0</v>
      </c>
      <c r="H82" s="18">
        <f t="shared" si="37"/>
        <v>51415</v>
      </c>
      <c r="I82" s="19">
        <f t="shared" si="37"/>
        <v>51415</v>
      </c>
      <c r="J82" s="19">
        <f t="shared" si="37"/>
        <v>0</v>
      </c>
      <c r="K82" s="112">
        <f t="shared" si="37"/>
        <v>0</v>
      </c>
      <c r="L82" s="18">
        <f t="shared" si="6"/>
        <v>2502386</v>
      </c>
      <c r="M82" s="19">
        <f t="shared" si="7"/>
        <v>2502386</v>
      </c>
      <c r="N82" s="19">
        <f t="shared" si="8"/>
        <v>0</v>
      </c>
      <c r="O82" s="112">
        <f t="shared" si="9"/>
        <v>0</v>
      </c>
    </row>
    <row r="83" spans="1:15" ht="15" x14ac:dyDescent="0.25">
      <c r="A83" s="9"/>
      <c r="B83" s="103"/>
      <c r="C83" s="111"/>
      <c r="D83" s="18"/>
      <c r="E83" s="19"/>
      <c r="F83" s="19"/>
      <c r="G83" s="112"/>
      <c r="H83" s="18"/>
      <c r="I83" s="19"/>
      <c r="J83" s="19"/>
      <c r="K83" s="112"/>
      <c r="L83" s="18"/>
      <c r="M83" s="19"/>
      <c r="N83" s="19"/>
      <c r="O83" s="112"/>
    </row>
    <row r="84" spans="1:15" ht="15" x14ac:dyDescent="0.25">
      <c r="A84" s="9"/>
      <c r="B84" s="103"/>
      <c r="C84" s="10" t="s">
        <v>358</v>
      </c>
      <c r="D84" s="18"/>
      <c r="E84" s="19"/>
      <c r="F84" s="19"/>
      <c r="G84" s="112"/>
      <c r="H84" s="18"/>
      <c r="I84" s="19"/>
      <c r="J84" s="19"/>
      <c r="K84" s="112"/>
      <c r="L84" s="18"/>
      <c r="M84" s="19"/>
      <c r="N84" s="19"/>
      <c r="O84" s="112"/>
    </row>
    <row r="85" spans="1:15" ht="30" x14ac:dyDescent="0.25">
      <c r="A85" s="9"/>
      <c r="B85" s="103"/>
      <c r="C85" s="107" t="s">
        <v>359</v>
      </c>
      <c r="D85" s="18"/>
      <c r="E85" s="19"/>
      <c r="F85" s="19"/>
      <c r="G85" s="112"/>
      <c r="H85" s="16">
        <v>2420</v>
      </c>
      <c r="I85" s="11">
        <f>H85</f>
        <v>2420</v>
      </c>
      <c r="J85" s="11">
        <v>0</v>
      </c>
      <c r="K85" s="105">
        <v>0</v>
      </c>
      <c r="L85" s="16">
        <f t="shared" ref="L85" si="38">D85+H85</f>
        <v>2420</v>
      </c>
      <c r="M85" s="11">
        <f t="shared" ref="M85" si="39">E85+I85</f>
        <v>2420</v>
      </c>
      <c r="N85" s="11">
        <f t="shared" ref="N85" si="40">F85+J85</f>
        <v>0</v>
      </c>
      <c r="O85" s="105">
        <f t="shared" ref="O85" si="41">G85+K85</f>
        <v>0</v>
      </c>
    </row>
    <row r="86" spans="1:15" ht="15" x14ac:dyDescent="0.25">
      <c r="A86" s="9"/>
      <c r="B86" s="103"/>
      <c r="C86" s="107"/>
      <c r="D86" s="18"/>
      <c r="E86" s="19"/>
      <c r="F86" s="19"/>
      <c r="G86" s="112"/>
      <c r="H86" s="18"/>
      <c r="I86" s="19"/>
      <c r="J86" s="19"/>
      <c r="K86" s="112"/>
      <c r="L86" s="18"/>
      <c r="M86" s="19"/>
      <c r="N86" s="19"/>
      <c r="O86" s="112"/>
    </row>
    <row r="87" spans="1:15" ht="15" x14ac:dyDescent="0.25">
      <c r="A87" s="9"/>
      <c r="B87" s="103"/>
      <c r="C87" s="111" t="s">
        <v>22</v>
      </c>
      <c r="D87" s="18"/>
      <c r="E87" s="19"/>
      <c r="F87" s="19"/>
      <c r="G87" s="112"/>
      <c r="H87" s="18">
        <f>SUM(H85:H86)</f>
        <v>2420</v>
      </c>
      <c r="I87" s="19">
        <f t="shared" ref="I87:K87" si="42">SUM(I85:I86)</f>
        <v>2420</v>
      </c>
      <c r="J87" s="19">
        <f t="shared" si="42"/>
        <v>0</v>
      </c>
      <c r="K87" s="112">
        <f t="shared" si="42"/>
        <v>0</v>
      </c>
      <c r="L87" s="18">
        <f t="shared" ref="L87" si="43">D87+H87</f>
        <v>2420</v>
      </c>
      <c r="M87" s="19">
        <f t="shared" ref="M87" si="44">E87+I87</f>
        <v>2420</v>
      </c>
      <c r="N87" s="19">
        <f t="shared" ref="N87" si="45">F87+J87</f>
        <v>0</v>
      </c>
      <c r="O87" s="112">
        <f t="shared" ref="O87" si="46">G87+K87</f>
        <v>0</v>
      </c>
    </row>
    <row r="88" spans="1:15" ht="15" x14ac:dyDescent="0.25">
      <c r="A88" s="9"/>
      <c r="B88" s="103"/>
      <c r="C88" s="111"/>
      <c r="D88" s="18"/>
      <c r="E88" s="19"/>
      <c r="F88" s="19"/>
      <c r="G88" s="112"/>
      <c r="H88" s="18"/>
      <c r="I88" s="19"/>
      <c r="J88" s="19"/>
      <c r="K88" s="112"/>
      <c r="L88" s="18"/>
      <c r="M88" s="19"/>
      <c r="N88" s="19"/>
      <c r="O88" s="112"/>
    </row>
    <row r="89" spans="1:15" ht="15" x14ac:dyDescent="0.25">
      <c r="A89" s="9"/>
      <c r="B89" s="103"/>
      <c r="C89" s="10" t="s">
        <v>374</v>
      </c>
      <c r="D89" s="18"/>
      <c r="E89" s="19"/>
      <c r="F89" s="19"/>
      <c r="G89" s="112"/>
      <c r="H89" s="18"/>
      <c r="I89" s="19"/>
      <c r="J89" s="19"/>
      <c r="K89" s="112"/>
      <c r="L89" s="18"/>
      <c r="M89" s="19"/>
      <c r="N89" s="19"/>
      <c r="O89" s="112"/>
    </row>
    <row r="90" spans="1:15" ht="15" x14ac:dyDescent="0.25">
      <c r="A90" s="9"/>
      <c r="B90" s="103"/>
      <c r="C90" s="107" t="s">
        <v>375</v>
      </c>
      <c r="D90" s="18"/>
      <c r="E90" s="19"/>
      <c r="F90" s="19"/>
      <c r="G90" s="112"/>
      <c r="H90" s="16">
        <v>13927</v>
      </c>
      <c r="I90" s="11">
        <f>H90</f>
        <v>13927</v>
      </c>
      <c r="J90" s="11">
        <v>0</v>
      </c>
      <c r="K90" s="105">
        <v>0</v>
      </c>
      <c r="L90" s="16">
        <f t="shared" ref="L90" si="47">D90+H90</f>
        <v>13927</v>
      </c>
      <c r="M90" s="11">
        <f t="shared" ref="M90" si="48">E90+I90</f>
        <v>13927</v>
      </c>
      <c r="N90" s="11">
        <f t="shared" ref="N90" si="49">F90+J90</f>
        <v>0</v>
      </c>
      <c r="O90" s="105">
        <f t="shared" ref="O90" si="50">G90+K90</f>
        <v>0</v>
      </c>
    </row>
    <row r="91" spans="1:15" ht="15" x14ac:dyDescent="0.25">
      <c r="A91" s="9"/>
      <c r="B91" s="103"/>
      <c r="C91" s="107"/>
      <c r="D91" s="18"/>
      <c r="E91" s="19"/>
      <c r="F91" s="19"/>
      <c r="G91" s="112"/>
      <c r="H91" s="18"/>
      <c r="I91" s="19"/>
      <c r="J91" s="19"/>
      <c r="K91" s="112"/>
      <c r="L91" s="18"/>
      <c r="M91" s="19"/>
      <c r="N91" s="19"/>
      <c r="O91" s="112"/>
    </row>
    <row r="92" spans="1:15" ht="15" x14ac:dyDescent="0.25">
      <c r="A92" s="9"/>
      <c r="B92" s="103"/>
      <c r="C92" s="111" t="s">
        <v>22</v>
      </c>
      <c r="D92" s="18"/>
      <c r="E92" s="19"/>
      <c r="F92" s="19"/>
      <c r="G92" s="112"/>
      <c r="H92" s="18">
        <f>SUM(H90:H91)</f>
        <v>13927</v>
      </c>
      <c r="I92" s="19">
        <f t="shared" ref="I92:K92" si="51">SUM(I90:I91)</f>
        <v>13927</v>
      </c>
      <c r="J92" s="19">
        <f t="shared" si="51"/>
        <v>0</v>
      </c>
      <c r="K92" s="112">
        <f t="shared" si="51"/>
        <v>0</v>
      </c>
      <c r="L92" s="18">
        <f t="shared" ref="L92" si="52">D92+H92</f>
        <v>13927</v>
      </c>
      <c r="M92" s="19">
        <f t="shared" ref="M92" si="53">E92+I92</f>
        <v>13927</v>
      </c>
      <c r="N92" s="19">
        <f t="shared" ref="N92" si="54">F92+J92</f>
        <v>0</v>
      </c>
      <c r="O92" s="112">
        <f t="shared" ref="O92" si="55">G92+K92</f>
        <v>0</v>
      </c>
    </row>
    <row r="93" spans="1:15" ht="15" x14ac:dyDescent="0.25">
      <c r="A93" s="9"/>
      <c r="B93" s="103"/>
      <c r="C93" s="107"/>
      <c r="D93" s="16"/>
      <c r="E93" s="11"/>
      <c r="F93" s="11"/>
      <c r="G93" s="105"/>
      <c r="H93" s="16"/>
      <c r="I93" s="11"/>
      <c r="J93" s="11"/>
      <c r="K93" s="105"/>
      <c r="L93" s="16"/>
      <c r="M93" s="11"/>
      <c r="N93" s="11"/>
      <c r="O93" s="105"/>
    </row>
    <row r="94" spans="1:15" ht="15" x14ac:dyDescent="0.25">
      <c r="A94" s="9"/>
      <c r="B94" s="103"/>
      <c r="C94" s="124" t="s">
        <v>32</v>
      </c>
      <c r="D94" s="125">
        <f>D82</f>
        <v>2450971</v>
      </c>
      <c r="E94" s="126">
        <f>E82</f>
        <v>2450971</v>
      </c>
      <c r="F94" s="126">
        <f>F82</f>
        <v>0</v>
      </c>
      <c r="G94" s="127">
        <f>G82</f>
        <v>0</v>
      </c>
      <c r="H94" s="125">
        <f>H82+H87+H92</f>
        <v>67762</v>
      </c>
      <c r="I94" s="126">
        <f t="shared" ref="I94:K94" si="56">I82+I87+I92</f>
        <v>67762</v>
      </c>
      <c r="J94" s="126">
        <f t="shared" si="56"/>
        <v>0</v>
      </c>
      <c r="K94" s="127">
        <f t="shared" si="56"/>
        <v>0</v>
      </c>
      <c r="L94" s="125">
        <f t="shared" ref="L94:L160" si="57">D94+H94</f>
        <v>2518733</v>
      </c>
      <c r="M94" s="126">
        <f t="shared" ref="M94:M160" si="58">E94+I94</f>
        <v>2518733</v>
      </c>
      <c r="N94" s="126">
        <f t="shared" ref="N94:N160" si="59">F94+J94</f>
        <v>0</v>
      </c>
      <c r="O94" s="127">
        <f t="shared" ref="O94:O160" si="60">G94+K94</f>
        <v>0</v>
      </c>
    </row>
    <row r="95" spans="1:15" ht="15" x14ac:dyDescent="0.25">
      <c r="A95" s="9"/>
      <c r="B95" s="103"/>
      <c r="C95" s="107"/>
      <c r="D95" s="21"/>
      <c r="E95" s="22"/>
      <c r="F95" s="22"/>
      <c r="G95" s="119"/>
      <c r="H95" s="21"/>
      <c r="I95" s="22"/>
      <c r="J95" s="22"/>
      <c r="K95" s="119"/>
      <c r="L95" s="21"/>
      <c r="M95" s="22"/>
      <c r="N95" s="22"/>
      <c r="O95" s="119"/>
    </row>
    <row r="96" spans="1:15" ht="15" x14ac:dyDescent="0.25">
      <c r="A96" s="9"/>
      <c r="B96" s="103" t="s">
        <v>7</v>
      </c>
      <c r="C96" s="107" t="s">
        <v>57</v>
      </c>
      <c r="D96" s="21"/>
      <c r="E96" s="22"/>
      <c r="F96" s="22"/>
      <c r="G96" s="119"/>
      <c r="H96" s="21"/>
      <c r="I96" s="22"/>
      <c r="J96" s="22"/>
      <c r="K96" s="119"/>
      <c r="L96" s="21"/>
      <c r="M96" s="22"/>
      <c r="N96" s="22"/>
      <c r="O96" s="119"/>
    </row>
    <row r="97" spans="1:15" ht="15" x14ac:dyDescent="0.25">
      <c r="A97" s="9"/>
      <c r="B97" s="103"/>
      <c r="C97" s="107" t="s">
        <v>12</v>
      </c>
      <c r="D97" s="21"/>
      <c r="E97" s="22"/>
      <c r="F97" s="22"/>
      <c r="G97" s="119"/>
      <c r="H97" s="21"/>
      <c r="I97" s="22"/>
      <c r="J97" s="22"/>
      <c r="K97" s="119"/>
      <c r="L97" s="21"/>
      <c r="M97" s="22"/>
      <c r="N97" s="22"/>
      <c r="O97" s="119"/>
    </row>
    <row r="98" spans="1:15" ht="15" x14ac:dyDescent="0.25">
      <c r="A98" s="120"/>
      <c r="B98" s="121"/>
      <c r="C98" s="107" t="s">
        <v>85</v>
      </c>
      <c r="D98" s="11">
        <v>207354</v>
      </c>
      <c r="E98" s="11">
        <f>D98</f>
        <v>207354</v>
      </c>
      <c r="F98" s="22">
        <v>0</v>
      </c>
      <c r="G98" s="119">
        <v>0</v>
      </c>
      <c r="H98" s="11"/>
      <c r="I98" s="11"/>
      <c r="J98" s="22"/>
      <c r="K98" s="119"/>
      <c r="L98" s="11">
        <f t="shared" si="57"/>
        <v>207354</v>
      </c>
      <c r="M98" s="11">
        <f t="shared" si="58"/>
        <v>207354</v>
      </c>
      <c r="N98" s="22">
        <f t="shared" si="59"/>
        <v>0</v>
      </c>
      <c r="O98" s="119">
        <f t="shared" si="60"/>
        <v>0</v>
      </c>
    </row>
    <row r="99" spans="1:15" ht="15" x14ac:dyDescent="0.25">
      <c r="A99" s="120"/>
      <c r="B99" s="121"/>
      <c r="C99" s="107" t="s">
        <v>79</v>
      </c>
      <c r="D99" s="11"/>
      <c r="E99" s="11"/>
      <c r="F99" s="22"/>
      <c r="G99" s="119"/>
      <c r="H99" s="11"/>
      <c r="I99" s="11"/>
      <c r="J99" s="22"/>
      <c r="K99" s="119"/>
      <c r="L99" s="11"/>
      <c r="M99" s="11"/>
      <c r="N99" s="22"/>
      <c r="O99" s="119"/>
    </row>
    <row r="100" spans="1:15" ht="15" x14ac:dyDescent="0.25">
      <c r="A100" s="120"/>
      <c r="B100" s="121"/>
      <c r="C100" s="107" t="s">
        <v>80</v>
      </c>
      <c r="D100" s="11"/>
      <c r="E100" s="11"/>
      <c r="F100" s="22"/>
      <c r="G100" s="119"/>
      <c r="H100" s="11"/>
      <c r="I100" s="11"/>
      <c r="J100" s="22"/>
      <c r="K100" s="119"/>
      <c r="L100" s="11"/>
      <c r="M100" s="11"/>
      <c r="N100" s="22"/>
      <c r="O100" s="119"/>
    </row>
    <row r="101" spans="1:15" ht="15" x14ac:dyDescent="0.25">
      <c r="A101" s="120"/>
      <c r="B101" s="121"/>
      <c r="C101" s="107" t="s">
        <v>81</v>
      </c>
      <c r="D101" s="11">
        <v>25298</v>
      </c>
      <c r="E101" s="11">
        <f>D101</f>
        <v>25298</v>
      </c>
      <c r="F101" s="22">
        <v>0</v>
      </c>
      <c r="G101" s="119">
        <v>0</v>
      </c>
      <c r="H101" s="11"/>
      <c r="I101" s="11"/>
      <c r="J101" s="22"/>
      <c r="K101" s="119"/>
      <c r="L101" s="11">
        <f t="shared" si="57"/>
        <v>25298</v>
      </c>
      <c r="M101" s="11">
        <f t="shared" si="58"/>
        <v>25298</v>
      </c>
      <c r="N101" s="22">
        <f t="shared" si="59"/>
        <v>0</v>
      </c>
      <c r="O101" s="119">
        <f t="shared" si="60"/>
        <v>0</v>
      </c>
    </row>
    <row r="102" spans="1:15" ht="15" x14ac:dyDescent="0.25">
      <c r="A102" s="120"/>
      <c r="B102" s="121"/>
      <c r="C102" s="107" t="s">
        <v>82</v>
      </c>
      <c r="D102" s="11">
        <v>55319</v>
      </c>
      <c r="E102" s="11">
        <f>D102</f>
        <v>55319</v>
      </c>
      <c r="F102" s="22">
        <v>0</v>
      </c>
      <c r="G102" s="119">
        <v>0</v>
      </c>
      <c r="H102" s="11"/>
      <c r="I102" s="11"/>
      <c r="J102" s="22"/>
      <c r="K102" s="119"/>
      <c r="L102" s="11">
        <f t="shared" si="57"/>
        <v>55319</v>
      </c>
      <c r="M102" s="11">
        <f t="shared" si="58"/>
        <v>55319</v>
      </c>
      <c r="N102" s="22">
        <f t="shared" si="59"/>
        <v>0</v>
      </c>
      <c r="O102" s="119">
        <f t="shared" si="60"/>
        <v>0</v>
      </c>
    </row>
    <row r="103" spans="1:15" ht="15" x14ac:dyDescent="0.25">
      <c r="A103" s="120"/>
      <c r="B103" s="121"/>
      <c r="C103" s="107"/>
      <c r="D103" s="11"/>
      <c r="E103" s="11"/>
      <c r="F103" s="22"/>
      <c r="G103" s="119"/>
      <c r="H103" s="11"/>
      <c r="I103" s="11"/>
      <c r="J103" s="22"/>
      <c r="K103" s="119"/>
      <c r="L103" s="11"/>
      <c r="M103" s="11"/>
      <c r="N103" s="22"/>
      <c r="O103" s="119"/>
    </row>
    <row r="104" spans="1:15" ht="15" x14ac:dyDescent="0.25">
      <c r="A104" s="133"/>
      <c r="B104" s="134"/>
      <c r="C104" s="124" t="s">
        <v>33</v>
      </c>
      <c r="D104" s="24">
        <f>SUM(D98:D103)</f>
        <v>287971</v>
      </c>
      <c r="E104" s="24">
        <f t="shared" ref="E104:G104" si="61">SUM(E98:E103)</f>
        <v>287971</v>
      </c>
      <c r="F104" s="126">
        <f t="shared" si="61"/>
        <v>0</v>
      </c>
      <c r="G104" s="127">
        <f t="shared" si="61"/>
        <v>0</v>
      </c>
      <c r="H104" s="24">
        <f>SUM(H98:H103)</f>
        <v>0</v>
      </c>
      <c r="I104" s="24">
        <f t="shared" ref="I104:K104" si="62">SUM(I98:I103)</f>
        <v>0</v>
      </c>
      <c r="J104" s="126">
        <f t="shared" si="62"/>
        <v>0</v>
      </c>
      <c r="K104" s="127">
        <f t="shared" si="62"/>
        <v>0</v>
      </c>
      <c r="L104" s="24">
        <f t="shared" si="57"/>
        <v>287971</v>
      </c>
      <c r="M104" s="24">
        <f t="shared" si="58"/>
        <v>287971</v>
      </c>
      <c r="N104" s="126">
        <f t="shared" si="59"/>
        <v>0</v>
      </c>
      <c r="O104" s="127">
        <f t="shared" si="60"/>
        <v>0</v>
      </c>
    </row>
    <row r="105" spans="1:15" ht="15" x14ac:dyDescent="0.25">
      <c r="A105" s="120"/>
      <c r="B105" s="121"/>
      <c r="C105" s="107"/>
      <c r="D105" s="21"/>
      <c r="E105" s="22"/>
      <c r="F105" s="22"/>
      <c r="G105" s="119"/>
      <c r="H105" s="21"/>
      <c r="I105" s="22"/>
      <c r="J105" s="22"/>
      <c r="K105" s="119"/>
      <c r="L105" s="21"/>
      <c r="M105" s="22"/>
      <c r="N105" s="22"/>
      <c r="O105" s="119"/>
    </row>
    <row r="106" spans="1:15" ht="15" x14ac:dyDescent="0.25">
      <c r="A106" s="120"/>
      <c r="B106" s="135" t="s">
        <v>13</v>
      </c>
      <c r="C106" s="107" t="s">
        <v>88</v>
      </c>
      <c r="D106" s="21"/>
      <c r="E106" s="22"/>
      <c r="F106" s="22"/>
      <c r="G106" s="119"/>
      <c r="H106" s="21"/>
      <c r="I106" s="22"/>
      <c r="J106" s="22"/>
      <c r="K106" s="119"/>
      <c r="L106" s="21"/>
      <c r="M106" s="22"/>
      <c r="N106" s="22"/>
      <c r="O106" s="119"/>
    </row>
    <row r="107" spans="1:15" ht="15" x14ac:dyDescent="0.25">
      <c r="A107" s="120"/>
      <c r="B107" s="121"/>
      <c r="C107" s="107" t="s">
        <v>89</v>
      </c>
      <c r="D107" s="21"/>
      <c r="E107" s="22"/>
      <c r="F107" s="22"/>
      <c r="G107" s="119"/>
      <c r="H107" s="21"/>
      <c r="I107" s="22"/>
      <c r="J107" s="22"/>
      <c r="K107" s="119"/>
      <c r="L107" s="21"/>
      <c r="M107" s="22"/>
      <c r="N107" s="22"/>
      <c r="O107" s="119"/>
    </row>
    <row r="108" spans="1:15" ht="30" x14ac:dyDescent="0.25">
      <c r="A108" s="120"/>
      <c r="B108" s="121"/>
      <c r="C108" s="107" t="s">
        <v>346</v>
      </c>
      <c r="D108" s="11">
        <v>34965</v>
      </c>
      <c r="E108" s="11">
        <f>D108</f>
        <v>34965</v>
      </c>
      <c r="F108" s="22">
        <v>0</v>
      </c>
      <c r="G108" s="119">
        <v>0</v>
      </c>
      <c r="H108" s="11"/>
      <c r="I108" s="11"/>
      <c r="J108" s="22"/>
      <c r="K108" s="119"/>
      <c r="L108" s="11">
        <f t="shared" si="57"/>
        <v>34965</v>
      </c>
      <c r="M108" s="11">
        <f t="shared" si="58"/>
        <v>34965</v>
      </c>
      <c r="N108" s="22">
        <f t="shared" si="59"/>
        <v>0</v>
      </c>
      <c r="O108" s="119">
        <f t="shared" si="60"/>
        <v>0</v>
      </c>
    </row>
    <row r="109" spans="1:15" ht="15" x14ac:dyDescent="0.25">
      <c r="A109" s="131"/>
      <c r="B109" s="103"/>
      <c r="C109" s="107" t="s">
        <v>148</v>
      </c>
      <c r="D109" s="21">
        <v>405</v>
      </c>
      <c r="E109" s="22">
        <v>405</v>
      </c>
      <c r="F109" s="22">
        <v>0</v>
      </c>
      <c r="G109" s="119">
        <v>0</v>
      </c>
      <c r="H109" s="21"/>
      <c r="I109" s="22"/>
      <c r="J109" s="22"/>
      <c r="K109" s="119"/>
      <c r="L109" s="21">
        <f t="shared" si="57"/>
        <v>405</v>
      </c>
      <c r="M109" s="22">
        <f t="shared" si="58"/>
        <v>405</v>
      </c>
      <c r="N109" s="22">
        <f t="shared" si="59"/>
        <v>0</v>
      </c>
      <c r="O109" s="119">
        <f t="shared" si="60"/>
        <v>0</v>
      </c>
    </row>
    <row r="110" spans="1:15" ht="15" x14ac:dyDescent="0.25">
      <c r="A110" s="131"/>
      <c r="B110" s="103"/>
      <c r="C110" s="107" t="s">
        <v>149</v>
      </c>
      <c r="D110" s="21"/>
      <c r="E110" s="22"/>
      <c r="F110" s="22"/>
      <c r="G110" s="119"/>
      <c r="H110" s="21"/>
      <c r="I110" s="22"/>
      <c r="J110" s="22"/>
      <c r="K110" s="119"/>
      <c r="L110" s="21"/>
      <c r="M110" s="22"/>
      <c r="N110" s="22"/>
      <c r="O110" s="119"/>
    </row>
    <row r="111" spans="1:15" ht="15" x14ac:dyDescent="0.25">
      <c r="A111" s="131"/>
      <c r="B111" s="103"/>
      <c r="C111" s="107" t="s">
        <v>150</v>
      </c>
      <c r="D111" s="21">
        <v>12232</v>
      </c>
      <c r="E111" s="22">
        <f t="shared" ref="E111:E117" si="63">D111</f>
        <v>12232</v>
      </c>
      <c r="F111" s="22">
        <v>0</v>
      </c>
      <c r="G111" s="119">
        <v>0</v>
      </c>
      <c r="H111" s="21"/>
      <c r="I111" s="22"/>
      <c r="J111" s="22"/>
      <c r="K111" s="119"/>
      <c r="L111" s="21">
        <f t="shared" si="57"/>
        <v>12232</v>
      </c>
      <c r="M111" s="22">
        <f t="shared" si="58"/>
        <v>12232</v>
      </c>
      <c r="N111" s="22">
        <f t="shared" si="59"/>
        <v>0</v>
      </c>
      <c r="O111" s="119">
        <f t="shared" si="60"/>
        <v>0</v>
      </c>
    </row>
    <row r="112" spans="1:15" ht="15" x14ac:dyDescent="0.25">
      <c r="A112" s="131"/>
      <c r="B112" s="103"/>
      <c r="C112" s="107" t="s">
        <v>151</v>
      </c>
      <c r="D112" s="21">
        <v>2508</v>
      </c>
      <c r="E112" s="22">
        <f t="shared" si="63"/>
        <v>2508</v>
      </c>
      <c r="F112" s="22">
        <v>0</v>
      </c>
      <c r="G112" s="119">
        <v>0</v>
      </c>
      <c r="H112" s="21"/>
      <c r="I112" s="22"/>
      <c r="J112" s="22"/>
      <c r="K112" s="119"/>
      <c r="L112" s="21">
        <f t="shared" si="57"/>
        <v>2508</v>
      </c>
      <c r="M112" s="22">
        <f t="shared" si="58"/>
        <v>2508</v>
      </c>
      <c r="N112" s="22">
        <f t="shared" si="59"/>
        <v>0</v>
      </c>
      <c r="O112" s="119">
        <f t="shared" si="60"/>
        <v>0</v>
      </c>
    </row>
    <row r="113" spans="1:15" ht="15" x14ac:dyDescent="0.25">
      <c r="A113" s="131"/>
      <c r="B113" s="103"/>
      <c r="C113" s="10" t="s">
        <v>152</v>
      </c>
      <c r="D113" s="21">
        <v>2106</v>
      </c>
      <c r="E113" s="22">
        <f t="shared" si="63"/>
        <v>2106</v>
      </c>
      <c r="F113" s="22">
        <v>0</v>
      </c>
      <c r="G113" s="119">
        <v>0</v>
      </c>
      <c r="H113" s="21"/>
      <c r="I113" s="22"/>
      <c r="J113" s="22"/>
      <c r="K113" s="119"/>
      <c r="L113" s="21">
        <f t="shared" si="57"/>
        <v>2106</v>
      </c>
      <c r="M113" s="22">
        <f t="shared" si="58"/>
        <v>2106</v>
      </c>
      <c r="N113" s="22">
        <f t="shared" si="59"/>
        <v>0</v>
      </c>
      <c r="O113" s="119">
        <f t="shared" si="60"/>
        <v>0</v>
      </c>
    </row>
    <row r="114" spans="1:15" ht="30" x14ac:dyDescent="0.25">
      <c r="A114" s="131"/>
      <c r="B114" s="103"/>
      <c r="C114" s="107" t="s">
        <v>153</v>
      </c>
      <c r="D114" s="21">
        <v>1074</v>
      </c>
      <c r="E114" s="22">
        <f t="shared" si="63"/>
        <v>1074</v>
      </c>
      <c r="F114" s="22">
        <v>0</v>
      </c>
      <c r="G114" s="119">
        <v>0</v>
      </c>
      <c r="H114" s="21"/>
      <c r="I114" s="22"/>
      <c r="J114" s="22"/>
      <c r="K114" s="119"/>
      <c r="L114" s="21">
        <f t="shared" si="57"/>
        <v>1074</v>
      </c>
      <c r="M114" s="22">
        <f t="shared" si="58"/>
        <v>1074</v>
      </c>
      <c r="N114" s="22">
        <f t="shared" si="59"/>
        <v>0</v>
      </c>
      <c r="O114" s="119">
        <f t="shared" si="60"/>
        <v>0</v>
      </c>
    </row>
    <row r="115" spans="1:15" ht="15" x14ac:dyDescent="0.25">
      <c r="A115" s="131"/>
      <c r="B115" s="103"/>
      <c r="C115" s="10" t="s">
        <v>154</v>
      </c>
      <c r="D115" s="21">
        <v>2898</v>
      </c>
      <c r="E115" s="22">
        <f t="shared" si="63"/>
        <v>2898</v>
      </c>
      <c r="F115" s="22">
        <v>0</v>
      </c>
      <c r="G115" s="119">
        <v>0</v>
      </c>
      <c r="H115" s="21"/>
      <c r="I115" s="22"/>
      <c r="J115" s="22"/>
      <c r="K115" s="119"/>
      <c r="L115" s="21">
        <f t="shared" si="57"/>
        <v>2898</v>
      </c>
      <c r="M115" s="22">
        <f t="shared" si="58"/>
        <v>2898</v>
      </c>
      <c r="N115" s="22">
        <f t="shared" si="59"/>
        <v>0</v>
      </c>
      <c r="O115" s="119">
        <f t="shared" si="60"/>
        <v>0</v>
      </c>
    </row>
    <row r="116" spans="1:15" ht="15" x14ac:dyDescent="0.25">
      <c r="A116" s="131"/>
      <c r="B116" s="103"/>
      <c r="C116" s="10" t="s">
        <v>175</v>
      </c>
      <c r="D116" s="21">
        <v>4769</v>
      </c>
      <c r="E116" s="22">
        <f t="shared" si="63"/>
        <v>4769</v>
      </c>
      <c r="F116" s="22">
        <v>0</v>
      </c>
      <c r="G116" s="119">
        <v>0</v>
      </c>
      <c r="H116" s="21"/>
      <c r="I116" s="22"/>
      <c r="J116" s="22"/>
      <c r="K116" s="119"/>
      <c r="L116" s="21">
        <f t="shared" si="57"/>
        <v>4769</v>
      </c>
      <c r="M116" s="22">
        <f t="shared" si="58"/>
        <v>4769</v>
      </c>
      <c r="N116" s="22">
        <f t="shared" si="59"/>
        <v>0</v>
      </c>
      <c r="O116" s="119">
        <f t="shared" si="60"/>
        <v>0</v>
      </c>
    </row>
    <row r="117" spans="1:15" ht="15" x14ac:dyDescent="0.25">
      <c r="A117" s="131"/>
      <c r="B117" s="103"/>
      <c r="C117" s="10" t="s">
        <v>176</v>
      </c>
      <c r="D117" s="21">
        <v>2731</v>
      </c>
      <c r="E117" s="22">
        <f t="shared" si="63"/>
        <v>2731</v>
      </c>
      <c r="F117" s="22">
        <v>0</v>
      </c>
      <c r="G117" s="119">
        <v>0</v>
      </c>
      <c r="H117" s="21"/>
      <c r="I117" s="22"/>
      <c r="J117" s="22"/>
      <c r="K117" s="119"/>
      <c r="L117" s="21">
        <f t="shared" si="57"/>
        <v>2731</v>
      </c>
      <c r="M117" s="22">
        <f t="shared" si="58"/>
        <v>2731</v>
      </c>
      <c r="N117" s="22">
        <f t="shared" si="59"/>
        <v>0</v>
      </c>
      <c r="O117" s="119">
        <f t="shared" si="60"/>
        <v>0</v>
      </c>
    </row>
    <row r="118" spans="1:15" ht="15" x14ac:dyDescent="0.25">
      <c r="A118" s="131"/>
      <c r="B118" s="103"/>
      <c r="C118" s="136" t="s">
        <v>167</v>
      </c>
      <c r="D118" s="21">
        <v>1278</v>
      </c>
      <c r="E118" s="22">
        <v>0</v>
      </c>
      <c r="F118" s="22">
        <v>1278</v>
      </c>
      <c r="G118" s="119">
        <v>0</v>
      </c>
      <c r="H118" s="21"/>
      <c r="I118" s="22"/>
      <c r="J118" s="22"/>
      <c r="K118" s="119"/>
      <c r="L118" s="21">
        <f t="shared" si="57"/>
        <v>1278</v>
      </c>
      <c r="M118" s="22">
        <f t="shared" si="58"/>
        <v>0</v>
      </c>
      <c r="N118" s="22">
        <f t="shared" si="59"/>
        <v>1278</v>
      </c>
      <c r="O118" s="119">
        <f t="shared" si="60"/>
        <v>0</v>
      </c>
    </row>
    <row r="119" spans="1:15" ht="15" x14ac:dyDescent="0.25">
      <c r="A119" s="131"/>
      <c r="B119" s="103"/>
      <c r="C119" s="107" t="s">
        <v>155</v>
      </c>
      <c r="D119" s="21">
        <v>4644</v>
      </c>
      <c r="E119" s="22">
        <v>0</v>
      </c>
      <c r="F119" s="22">
        <f>D119</f>
        <v>4644</v>
      </c>
      <c r="G119" s="119">
        <v>0</v>
      </c>
      <c r="H119" s="21"/>
      <c r="I119" s="22"/>
      <c r="J119" s="22"/>
      <c r="K119" s="119"/>
      <c r="L119" s="21">
        <f t="shared" si="57"/>
        <v>4644</v>
      </c>
      <c r="M119" s="22">
        <f t="shared" si="58"/>
        <v>0</v>
      </c>
      <c r="N119" s="22">
        <f t="shared" si="59"/>
        <v>4644</v>
      </c>
      <c r="O119" s="119">
        <f t="shared" si="60"/>
        <v>0</v>
      </c>
    </row>
    <row r="120" spans="1:15" ht="15" x14ac:dyDescent="0.25">
      <c r="A120" s="120"/>
      <c r="B120" s="121"/>
      <c r="C120" s="107" t="s">
        <v>156</v>
      </c>
      <c r="D120" s="21">
        <v>560</v>
      </c>
      <c r="E120" s="22">
        <v>0</v>
      </c>
      <c r="F120" s="22">
        <v>0</v>
      </c>
      <c r="G120" s="119">
        <v>560</v>
      </c>
      <c r="H120" s="21"/>
      <c r="I120" s="22"/>
      <c r="J120" s="22"/>
      <c r="K120" s="119"/>
      <c r="L120" s="21">
        <f t="shared" si="57"/>
        <v>560</v>
      </c>
      <c r="M120" s="22">
        <f t="shared" si="58"/>
        <v>0</v>
      </c>
      <c r="N120" s="22">
        <f t="shared" si="59"/>
        <v>0</v>
      </c>
      <c r="O120" s="119">
        <f t="shared" si="60"/>
        <v>560</v>
      </c>
    </row>
    <row r="121" spans="1:15" ht="15" x14ac:dyDescent="0.25">
      <c r="A121" s="131"/>
      <c r="B121" s="103"/>
      <c r="C121" s="136" t="s">
        <v>189</v>
      </c>
      <c r="D121" s="21">
        <v>2200</v>
      </c>
      <c r="E121" s="22">
        <f>D121</f>
        <v>2200</v>
      </c>
      <c r="F121" s="22">
        <v>0</v>
      </c>
      <c r="G121" s="25">
        <v>0</v>
      </c>
      <c r="H121" s="21"/>
      <c r="I121" s="22"/>
      <c r="J121" s="22"/>
      <c r="K121" s="25"/>
      <c r="L121" s="21">
        <f t="shared" si="57"/>
        <v>2200</v>
      </c>
      <c r="M121" s="22">
        <f t="shared" si="58"/>
        <v>2200</v>
      </c>
      <c r="N121" s="22">
        <f t="shared" si="59"/>
        <v>0</v>
      </c>
      <c r="O121" s="25">
        <f t="shared" si="60"/>
        <v>0</v>
      </c>
    </row>
    <row r="122" spans="1:15" ht="15" x14ac:dyDescent="0.25">
      <c r="A122" s="131"/>
      <c r="B122" s="103"/>
      <c r="C122" s="136" t="s">
        <v>190</v>
      </c>
      <c r="D122" s="21">
        <v>5753</v>
      </c>
      <c r="E122" s="22">
        <f>D122</f>
        <v>5753</v>
      </c>
      <c r="F122" s="22">
        <v>0</v>
      </c>
      <c r="G122" s="25">
        <v>0</v>
      </c>
      <c r="H122" s="21">
        <v>5113</v>
      </c>
      <c r="I122" s="22">
        <f>H122</f>
        <v>5113</v>
      </c>
      <c r="J122" s="22">
        <v>0</v>
      </c>
      <c r="K122" s="25">
        <v>0</v>
      </c>
      <c r="L122" s="21">
        <f t="shared" si="57"/>
        <v>10866</v>
      </c>
      <c r="M122" s="22">
        <f t="shared" si="58"/>
        <v>10866</v>
      </c>
      <c r="N122" s="22">
        <f t="shared" si="59"/>
        <v>0</v>
      </c>
      <c r="O122" s="25">
        <f t="shared" si="60"/>
        <v>0</v>
      </c>
    </row>
    <row r="123" spans="1:15" ht="15" x14ac:dyDescent="0.25">
      <c r="A123" s="131"/>
      <c r="B123" s="103"/>
      <c r="C123" s="136" t="s">
        <v>196</v>
      </c>
      <c r="D123" s="21">
        <v>3601</v>
      </c>
      <c r="E123" s="22">
        <v>3601</v>
      </c>
      <c r="F123" s="22">
        <v>0</v>
      </c>
      <c r="G123" s="25">
        <v>0</v>
      </c>
      <c r="H123" s="21"/>
      <c r="I123" s="22"/>
      <c r="J123" s="22"/>
      <c r="K123" s="25"/>
      <c r="L123" s="21">
        <f t="shared" si="57"/>
        <v>3601</v>
      </c>
      <c r="M123" s="22">
        <f t="shared" si="58"/>
        <v>3601</v>
      </c>
      <c r="N123" s="22">
        <f t="shared" si="59"/>
        <v>0</v>
      </c>
      <c r="O123" s="25">
        <f t="shared" si="60"/>
        <v>0</v>
      </c>
    </row>
    <row r="124" spans="1:15" ht="30" x14ac:dyDescent="0.25">
      <c r="A124" s="131"/>
      <c r="B124" s="103"/>
      <c r="C124" s="107" t="s">
        <v>218</v>
      </c>
      <c r="D124" s="21">
        <v>6674</v>
      </c>
      <c r="E124" s="22">
        <f>D124</f>
        <v>6674</v>
      </c>
      <c r="F124" s="22">
        <v>0</v>
      </c>
      <c r="G124" s="25">
        <v>0</v>
      </c>
      <c r="H124" s="21"/>
      <c r="I124" s="22"/>
      <c r="J124" s="22"/>
      <c r="K124" s="25"/>
      <c r="L124" s="21">
        <f t="shared" si="57"/>
        <v>6674</v>
      </c>
      <c r="M124" s="22">
        <f t="shared" si="58"/>
        <v>6674</v>
      </c>
      <c r="N124" s="22">
        <f t="shared" si="59"/>
        <v>0</v>
      </c>
      <c r="O124" s="25">
        <f t="shared" si="60"/>
        <v>0</v>
      </c>
    </row>
    <row r="125" spans="1:15" ht="15" x14ac:dyDescent="0.25">
      <c r="A125" s="131"/>
      <c r="B125" s="103"/>
      <c r="C125" s="107" t="s">
        <v>219</v>
      </c>
      <c r="D125" s="21">
        <v>1695</v>
      </c>
      <c r="E125" s="22">
        <f>D125</f>
        <v>1695</v>
      </c>
      <c r="F125" s="22">
        <v>0</v>
      </c>
      <c r="G125" s="25">
        <v>0</v>
      </c>
      <c r="H125" s="21"/>
      <c r="I125" s="22"/>
      <c r="J125" s="22"/>
      <c r="K125" s="25"/>
      <c r="L125" s="21">
        <f t="shared" si="57"/>
        <v>1695</v>
      </c>
      <c r="M125" s="22">
        <f t="shared" si="58"/>
        <v>1695</v>
      </c>
      <c r="N125" s="22">
        <f t="shared" si="59"/>
        <v>0</v>
      </c>
      <c r="O125" s="25">
        <f t="shared" si="60"/>
        <v>0</v>
      </c>
    </row>
    <row r="126" spans="1:15" ht="15" x14ac:dyDescent="0.25">
      <c r="A126" s="131"/>
      <c r="B126" s="103"/>
      <c r="C126" s="107" t="s">
        <v>371</v>
      </c>
      <c r="D126" s="21"/>
      <c r="E126" s="22"/>
      <c r="F126" s="22"/>
      <c r="G126" s="25"/>
      <c r="H126" s="21">
        <v>18075</v>
      </c>
      <c r="I126" s="22">
        <f>H126</f>
        <v>18075</v>
      </c>
      <c r="J126" s="22">
        <v>0</v>
      </c>
      <c r="K126" s="25">
        <v>0</v>
      </c>
      <c r="L126" s="21">
        <f t="shared" ref="L126" si="64">D126+H126</f>
        <v>18075</v>
      </c>
      <c r="M126" s="22">
        <f t="shared" ref="M126" si="65">E126+I126</f>
        <v>18075</v>
      </c>
      <c r="N126" s="22">
        <f t="shared" ref="N126" si="66">F126+J126</f>
        <v>0</v>
      </c>
      <c r="O126" s="25">
        <f t="shared" ref="O126" si="67">G126+K126</f>
        <v>0</v>
      </c>
    </row>
    <row r="127" spans="1:15" ht="15" x14ac:dyDescent="0.25">
      <c r="A127" s="131"/>
      <c r="B127" s="103"/>
      <c r="C127" s="107" t="s">
        <v>376</v>
      </c>
      <c r="D127" s="21"/>
      <c r="E127" s="22"/>
      <c r="F127" s="22"/>
      <c r="G127" s="25"/>
      <c r="H127" s="21">
        <v>41313</v>
      </c>
      <c r="I127" s="22">
        <f>H127</f>
        <v>41313</v>
      </c>
      <c r="J127" s="22">
        <v>0</v>
      </c>
      <c r="K127" s="25">
        <v>0</v>
      </c>
      <c r="L127" s="21">
        <f t="shared" ref="L127" si="68">D127+H127</f>
        <v>41313</v>
      </c>
      <c r="M127" s="22">
        <f t="shared" ref="M127" si="69">E127+I127</f>
        <v>41313</v>
      </c>
      <c r="N127" s="22">
        <f t="shared" ref="N127" si="70">F127+J127</f>
        <v>0</v>
      </c>
      <c r="O127" s="25">
        <f t="shared" ref="O127" si="71">G127+K127</f>
        <v>0</v>
      </c>
    </row>
    <row r="128" spans="1:15" ht="15" x14ac:dyDescent="0.25">
      <c r="A128" s="131"/>
      <c r="B128" s="103"/>
      <c r="C128" s="107"/>
      <c r="D128" s="21"/>
      <c r="E128" s="22"/>
      <c r="F128" s="22"/>
      <c r="G128" s="25"/>
      <c r="H128" s="21"/>
      <c r="I128" s="22"/>
      <c r="J128" s="22"/>
      <c r="K128" s="25"/>
      <c r="L128" s="21"/>
      <c r="M128" s="22"/>
      <c r="N128" s="22"/>
      <c r="O128" s="25"/>
    </row>
    <row r="129" spans="1:15" ht="15" x14ac:dyDescent="0.25">
      <c r="A129" s="131"/>
      <c r="B129" s="103"/>
      <c r="C129" s="111" t="s">
        <v>22</v>
      </c>
      <c r="D129" s="18">
        <f t="shared" ref="D129:K129" si="72">SUM(D108:D128)</f>
        <v>90093</v>
      </c>
      <c r="E129" s="19">
        <f t="shared" si="72"/>
        <v>83611</v>
      </c>
      <c r="F129" s="19">
        <f t="shared" si="72"/>
        <v>5922</v>
      </c>
      <c r="G129" s="26">
        <f t="shared" si="72"/>
        <v>560</v>
      </c>
      <c r="H129" s="18">
        <f t="shared" si="72"/>
        <v>64501</v>
      </c>
      <c r="I129" s="19">
        <f t="shared" si="72"/>
        <v>64501</v>
      </c>
      <c r="J129" s="19">
        <f t="shared" si="72"/>
        <v>0</v>
      </c>
      <c r="K129" s="26">
        <f t="shared" si="72"/>
        <v>0</v>
      </c>
      <c r="L129" s="18">
        <f t="shared" si="57"/>
        <v>154594</v>
      </c>
      <c r="M129" s="19">
        <f t="shared" si="58"/>
        <v>148112</v>
      </c>
      <c r="N129" s="19">
        <f t="shared" si="59"/>
        <v>5922</v>
      </c>
      <c r="O129" s="26">
        <f t="shared" si="60"/>
        <v>560</v>
      </c>
    </row>
    <row r="130" spans="1:15" ht="15" x14ac:dyDescent="0.25">
      <c r="A130" s="131"/>
      <c r="B130" s="110"/>
      <c r="C130" s="111"/>
      <c r="D130" s="128"/>
      <c r="E130" s="129"/>
      <c r="F130" s="129"/>
      <c r="G130" s="137"/>
      <c r="H130" s="128"/>
      <c r="I130" s="129"/>
      <c r="J130" s="129"/>
      <c r="K130" s="137"/>
      <c r="L130" s="128"/>
      <c r="M130" s="129"/>
      <c r="N130" s="129"/>
      <c r="O130" s="137"/>
    </row>
    <row r="131" spans="1:15" x14ac:dyDescent="0.25">
      <c r="A131" s="131"/>
      <c r="B131" s="138"/>
      <c r="C131" s="107" t="s">
        <v>90</v>
      </c>
      <c r="D131" s="21"/>
      <c r="E131" s="22"/>
      <c r="F131" s="22"/>
      <c r="G131" s="25"/>
      <c r="H131" s="21"/>
      <c r="I131" s="22"/>
      <c r="J131" s="22"/>
      <c r="K131" s="25"/>
      <c r="L131" s="21"/>
      <c r="M131" s="22"/>
      <c r="N131" s="22"/>
      <c r="O131" s="25"/>
    </row>
    <row r="132" spans="1:15" ht="15" x14ac:dyDescent="0.25">
      <c r="A132" s="9"/>
      <c r="B132" s="110"/>
      <c r="C132" s="107" t="s">
        <v>179</v>
      </c>
      <c r="D132" s="16">
        <v>11000</v>
      </c>
      <c r="E132" s="11">
        <v>11000</v>
      </c>
      <c r="F132" s="11">
        <v>0</v>
      </c>
      <c r="G132" s="27">
        <v>0</v>
      </c>
      <c r="H132" s="16"/>
      <c r="I132" s="11"/>
      <c r="J132" s="11"/>
      <c r="K132" s="27"/>
      <c r="L132" s="16">
        <f t="shared" si="57"/>
        <v>11000</v>
      </c>
      <c r="M132" s="11">
        <f t="shared" si="58"/>
        <v>11000</v>
      </c>
      <c r="N132" s="11">
        <f t="shared" si="59"/>
        <v>0</v>
      </c>
      <c r="O132" s="27">
        <f t="shared" si="60"/>
        <v>0</v>
      </c>
    </row>
    <row r="133" spans="1:15" ht="30" x14ac:dyDescent="0.25">
      <c r="A133" s="9"/>
      <c r="B133" s="110"/>
      <c r="C133" s="28" t="s">
        <v>180</v>
      </c>
      <c r="D133" s="16">
        <v>520641</v>
      </c>
      <c r="E133" s="11">
        <f>D133</f>
        <v>520641</v>
      </c>
      <c r="F133" s="11">
        <v>0</v>
      </c>
      <c r="G133" s="27">
        <v>0</v>
      </c>
      <c r="H133" s="16"/>
      <c r="I133" s="11"/>
      <c r="J133" s="11"/>
      <c r="K133" s="27"/>
      <c r="L133" s="16">
        <f t="shared" si="57"/>
        <v>520641</v>
      </c>
      <c r="M133" s="11">
        <f t="shared" si="58"/>
        <v>520641</v>
      </c>
      <c r="N133" s="11">
        <f t="shared" si="59"/>
        <v>0</v>
      </c>
      <c r="O133" s="27">
        <f t="shared" si="60"/>
        <v>0</v>
      </c>
    </row>
    <row r="134" spans="1:15" ht="30" x14ac:dyDescent="0.25">
      <c r="A134" s="9"/>
      <c r="B134" s="110"/>
      <c r="C134" s="28" t="s">
        <v>181</v>
      </c>
      <c r="D134" s="16">
        <v>222285</v>
      </c>
      <c r="E134" s="11">
        <f>D134</f>
        <v>222285</v>
      </c>
      <c r="F134" s="11">
        <v>0</v>
      </c>
      <c r="G134" s="27">
        <v>0</v>
      </c>
      <c r="H134" s="16"/>
      <c r="I134" s="11"/>
      <c r="J134" s="11"/>
      <c r="K134" s="27"/>
      <c r="L134" s="16">
        <f t="shared" si="57"/>
        <v>222285</v>
      </c>
      <c r="M134" s="11">
        <f t="shared" si="58"/>
        <v>222285</v>
      </c>
      <c r="N134" s="11">
        <f t="shared" si="59"/>
        <v>0</v>
      </c>
      <c r="O134" s="27">
        <f t="shared" si="60"/>
        <v>0</v>
      </c>
    </row>
    <row r="135" spans="1:15" ht="30" x14ac:dyDescent="0.25">
      <c r="A135" s="9"/>
      <c r="B135" s="110"/>
      <c r="C135" s="28" t="s">
        <v>220</v>
      </c>
      <c r="D135" s="16">
        <v>119771</v>
      </c>
      <c r="E135" s="11">
        <f>D135</f>
        <v>119771</v>
      </c>
      <c r="F135" s="11">
        <v>0</v>
      </c>
      <c r="G135" s="27">
        <v>0</v>
      </c>
      <c r="H135" s="16"/>
      <c r="I135" s="11"/>
      <c r="J135" s="11"/>
      <c r="K135" s="27"/>
      <c r="L135" s="16">
        <f t="shared" si="57"/>
        <v>119771</v>
      </c>
      <c r="M135" s="11">
        <f t="shared" si="58"/>
        <v>119771</v>
      </c>
      <c r="N135" s="11">
        <f t="shared" si="59"/>
        <v>0</v>
      </c>
      <c r="O135" s="27">
        <f t="shared" si="60"/>
        <v>0</v>
      </c>
    </row>
    <row r="136" spans="1:15" ht="30" x14ac:dyDescent="0.25">
      <c r="A136" s="9"/>
      <c r="B136" s="110"/>
      <c r="C136" s="28" t="s">
        <v>221</v>
      </c>
      <c r="D136" s="16">
        <v>68610</v>
      </c>
      <c r="E136" s="11">
        <f>D136</f>
        <v>68610</v>
      </c>
      <c r="F136" s="11">
        <v>0</v>
      </c>
      <c r="G136" s="27">
        <v>0</v>
      </c>
      <c r="H136" s="16"/>
      <c r="I136" s="11"/>
      <c r="J136" s="11"/>
      <c r="K136" s="27"/>
      <c r="L136" s="16">
        <f t="shared" si="57"/>
        <v>68610</v>
      </c>
      <c r="M136" s="11">
        <f t="shared" si="58"/>
        <v>68610</v>
      </c>
      <c r="N136" s="11">
        <f t="shared" si="59"/>
        <v>0</v>
      </c>
      <c r="O136" s="27">
        <f t="shared" si="60"/>
        <v>0</v>
      </c>
    </row>
    <row r="137" spans="1:15" ht="30" x14ac:dyDescent="0.25">
      <c r="A137" s="9"/>
      <c r="B137" s="110"/>
      <c r="C137" s="28" t="s">
        <v>222</v>
      </c>
      <c r="D137" s="16">
        <v>410990</v>
      </c>
      <c r="E137" s="11">
        <f t="shared" ref="E137:E144" si="73">D137</f>
        <v>410990</v>
      </c>
      <c r="F137" s="11">
        <v>0</v>
      </c>
      <c r="G137" s="27">
        <v>0</v>
      </c>
      <c r="H137" s="16"/>
      <c r="I137" s="11"/>
      <c r="J137" s="11"/>
      <c r="K137" s="27"/>
      <c r="L137" s="16">
        <f t="shared" si="57"/>
        <v>410990</v>
      </c>
      <c r="M137" s="11">
        <f t="shared" si="58"/>
        <v>410990</v>
      </c>
      <c r="N137" s="11">
        <f t="shared" si="59"/>
        <v>0</v>
      </c>
      <c r="O137" s="27">
        <f t="shared" si="60"/>
        <v>0</v>
      </c>
    </row>
    <row r="138" spans="1:15" ht="15" x14ac:dyDescent="0.25">
      <c r="A138" s="9"/>
      <c r="B138" s="110"/>
      <c r="C138" s="28" t="s">
        <v>223</v>
      </c>
      <c r="D138" s="16">
        <v>150566</v>
      </c>
      <c r="E138" s="11">
        <f t="shared" si="73"/>
        <v>150566</v>
      </c>
      <c r="F138" s="11">
        <v>0</v>
      </c>
      <c r="G138" s="27">
        <v>0</v>
      </c>
      <c r="H138" s="16"/>
      <c r="I138" s="11"/>
      <c r="J138" s="11"/>
      <c r="K138" s="27"/>
      <c r="L138" s="16">
        <f t="shared" si="57"/>
        <v>150566</v>
      </c>
      <c r="M138" s="11">
        <f t="shared" si="58"/>
        <v>150566</v>
      </c>
      <c r="N138" s="11">
        <f t="shared" si="59"/>
        <v>0</v>
      </c>
      <c r="O138" s="27">
        <f t="shared" si="60"/>
        <v>0</v>
      </c>
    </row>
    <row r="139" spans="1:15" ht="30" x14ac:dyDescent="0.25">
      <c r="A139" s="9"/>
      <c r="B139" s="110"/>
      <c r="C139" s="28" t="s">
        <v>224</v>
      </c>
      <c r="D139" s="16">
        <v>134557</v>
      </c>
      <c r="E139" s="11">
        <f t="shared" si="73"/>
        <v>134557</v>
      </c>
      <c r="F139" s="11">
        <v>0</v>
      </c>
      <c r="G139" s="27">
        <v>0</v>
      </c>
      <c r="H139" s="16"/>
      <c r="I139" s="11"/>
      <c r="J139" s="11"/>
      <c r="K139" s="27"/>
      <c r="L139" s="16">
        <f t="shared" si="57"/>
        <v>134557</v>
      </c>
      <c r="M139" s="11">
        <f t="shared" si="58"/>
        <v>134557</v>
      </c>
      <c r="N139" s="11">
        <f t="shared" si="59"/>
        <v>0</v>
      </c>
      <c r="O139" s="27">
        <f t="shared" si="60"/>
        <v>0</v>
      </c>
    </row>
    <row r="140" spans="1:15" ht="45" x14ac:dyDescent="0.25">
      <c r="A140" s="9"/>
      <c r="B140" s="110"/>
      <c r="C140" s="28" t="s">
        <v>225</v>
      </c>
      <c r="D140" s="16">
        <v>310137</v>
      </c>
      <c r="E140" s="11">
        <f t="shared" si="73"/>
        <v>310137</v>
      </c>
      <c r="F140" s="11">
        <v>0</v>
      </c>
      <c r="G140" s="27">
        <v>0</v>
      </c>
      <c r="H140" s="16"/>
      <c r="I140" s="11"/>
      <c r="J140" s="11"/>
      <c r="K140" s="27"/>
      <c r="L140" s="16">
        <f t="shared" si="57"/>
        <v>310137</v>
      </c>
      <c r="M140" s="11">
        <f t="shared" si="58"/>
        <v>310137</v>
      </c>
      <c r="N140" s="11">
        <f t="shared" si="59"/>
        <v>0</v>
      </c>
      <c r="O140" s="27">
        <f t="shared" si="60"/>
        <v>0</v>
      </c>
    </row>
    <row r="141" spans="1:15" ht="30" x14ac:dyDescent="0.25">
      <c r="A141" s="9"/>
      <c r="B141" s="110"/>
      <c r="C141" s="28" t="s">
        <v>226</v>
      </c>
      <c r="D141" s="16">
        <v>70000</v>
      </c>
      <c r="E141" s="11">
        <f t="shared" si="73"/>
        <v>70000</v>
      </c>
      <c r="F141" s="11">
        <v>0</v>
      </c>
      <c r="G141" s="27">
        <v>0</v>
      </c>
      <c r="H141" s="16"/>
      <c r="I141" s="11"/>
      <c r="J141" s="11"/>
      <c r="K141" s="27"/>
      <c r="L141" s="16">
        <f t="shared" si="57"/>
        <v>70000</v>
      </c>
      <c r="M141" s="11">
        <f t="shared" si="58"/>
        <v>70000</v>
      </c>
      <c r="N141" s="11">
        <f t="shared" si="59"/>
        <v>0</v>
      </c>
      <c r="O141" s="27">
        <f t="shared" si="60"/>
        <v>0</v>
      </c>
    </row>
    <row r="142" spans="1:15" ht="30" x14ac:dyDescent="0.25">
      <c r="A142" s="9"/>
      <c r="B142" s="110"/>
      <c r="C142" s="28" t="s">
        <v>227</v>
      </c>
      <c r="D142" s="16">
        <v>7000</v>
      </c>
      <c r="E142" s="11">
        <f t="shared" si="73"/>
        <v>7000</v>
      </c>
      <c r="F142" s="11">
        <v>0</v>
      </c>
      <c r="G142" s="27">
        <v>0</v>
      </c>
      <c r="H142" s="16"/>
      <c r="I142" s="11"/>
      <c r="J142" s="11"/>
      <c r="K142" s="27"/>
      <c r="L142" s="16">
        <f t="shared" si="57"/>
        <v>7000</v>
      </c>
      <c r="M142" s="11">
        <f t="shared" si="58"/>
        <v>7000</v>
      </c>
      <c r="N142" s="11">
        <f t="shared" si="59"/>
        <v>0</v>
      </c>
      <c r="O142" s="27">
        <f t="shared" si="60"/>
        <v>0</v>
      </c>
    </row>
    <row r="143" spans="1:15" ht="30" x14ac:dyDescent="0.25">
      <c r="A143" s="9"/>
      <c r="B143" s="110"/>
      <c r="C143" s="28" t="s">
        <v>228</v>
      </c>
      <c r="D143" s="16">
        <v>368752</v>
      </c>
      <c r="E143" s="11">
        <f t="shared" si="73"/>
        <v>368752</v>
      </c>
      <c r="F143" s="11">
        <v>0</v>
      </c>
      <c r="G143" s="27">
        <v>0</v>
      </c>
      <c r="H143" s="16"/>
      <c r="I143" s="11"/>
      <c r="J143" s="11"/>
      <c r="K143" s="27"/>
      <c r="L143" s="16">
        <f t="shared" si="57"/>
        <v>368752</v>
      </c>
      <c r="M143" s="11">
        <f t="shared" si="58"/>
        <v>368752</v>
      </c>
      <c r="N143" s="11">
        <f t="shared" si="59"/>
        <v>0</v>
      </c>
      <c r="O143" s="27">
        <f t="shared" si="60"/>
        <v>0</v>
      </c>
    </row>
    <row r="144" spans="1:15" ht="30" x14ac:dyDescent="0.25">
      <c r="A144" s="9"/>
      <c r="B144" s="110"/>
      <c r="C144" s="28" t="s">
        <v>229</v>
      </c>
      <c r="D144" s="16">
        <v>88458</v>
      </c>
      <c r="E144" s="11">
        <f t="shared" si="73"/>
        <v>88458</v>
      </c>
      <c r="F144" s="11">
        <v>0</v>
      </c>
      <c r="G144" s="27">
        <v>0</v>
      </c>
      <c r="H144" s="16"/>
      <c r="I144" s="11"/>
      <c r="J144" s="11"/>
      <c r="K144" s="27"/>
      <c r="L144" s="16">
        <f t="shared" si="57"/>
        <v>88458</v>
      </c>
      <c r="M144" s="11">
        <f t="shared" si="58"/>
        <v>88458</v>
      </c>
      <c r="N144" s="11">
        <f t="shared" si="59"/>
        <v>0</v>
      </c>
      <c r="O144" s="27">
        <f t="shared" si="60"/>
        <v>0</v>
      </c>
    </row>
    <row r="145" spans="1:15" ht="15" x14ac:dyDescent="0.25">
      <c r="A145" s="9"/>
      <c r="B145" s="110"/>
      <c r="C145" s="107" t="s">
        <v>372</v>
      </c>
      <c r="D145" s="16"/>
      <c r="E145" s="11"/>
      <c r="F145" s="11"/>
      <c r="G145" s="27"/>
      <c r="H145" s="16">
        <v>161925</v>
      </c>
      <c r="I145" s="11">
        <f>H145</f>
        <v>161925</v>
      </c>
      <c r="J145" s="11">
        <v>0</v>
      </c>
      <c r="K145" s="27">
        <v>0</v>
      </c>
      <c r="L145" s="16">
        <f t="shared" ref="L145" si="74">D145+H145</f>
        <v>161925</v>
      </c>
      <c r="M145" s="11">
        <f t="shared" ref="M145" si="75">E145+I145</f>
        <v>161925</v>
      </c>
      <c r="N145" s="11">
        <f t="shared" ref="N145" si="76">F145+J145</f>
        <v>0</v>
      </c>
      <c r="O145" s="27">
        <f t="shared" ref="O145" si="77">G145+K145</f>
        <v>0</v>
      </c>
    </row>
    <row r="146" spans="1:15" ht="30" x14ac:dyDescent="0.25">
      <c r="A146" s="9"/>
      <c r="B146" s="110"/>
      <c r="C146" s="136" t="s">
        <v>373</v>
      </c>
      <c r="D146" s="16"/>
      <c r="E146" s="11"/>
      <c r="F146" s="11"/>
      <c r="G146" s="27"/>
      <c r="H146" s="16">
        <v>8435</v>
      </c>
      <c r="I146" s="11">
        <f>H146</f>
        <v>8435</v>
      </c>
      <c r="J146" s="11">
        <v>0</v>
      </c>
      <c r="K146" s="27">
        <v>0</v>
      </c>
      <c r="L146" s="16">
        <f t="shared" ref="L146" si="78">D146+H146</f>
        <v>8435</v>
      </c>
      <c r="M146" s="11">
        <f t="shared" ref="M146" si="79">E146+I146</f>
        <v>8435</v>
      </c>
      <c r="N146" s="11">
        <f t="shared" ref="N146" si="80">F146+J146</f>
        <v>0</v>
      </c>
      <c r="O146" s="27">
        <f t="shared" ref="O146" si="81">G146+K146</f>
        <v>0</v>
      </c>
    </row>
    <row r="147" spans="1:15" ht="15" x14ac:dyDescent="0.25">
      <c r="A147" s="9"/>
      <c r="B147" s="110"/>
      <c r="C147" s="107"/>
      <c r="D147" s="16"/>
      <c r="E147" s="11"/>
      <c r="F147" s="11"/>
      <c r="G147" s="27"/>
      <c r="H147" s="16"/>
      <c r="I147" s="11"/>
      <c r="J147" s="11"/>
      <c r="K147" s="27"/>
      <c r="L147" s="16"/>
      <c r="M147" s="11"/>
      <c r="N147" s="11"/>
      <c r="O147" s="27"/>
    </row>
    <row r="148" spans="1:15" ht="15" x14ac:dyDescent="0.25">
      <c r="A148" s="9"/>
      <c r="B148" s="110"/>
      <c r="C148" s="111" t="s">
        <v>22</v>
      </c>
      <c r="D148" s="128">
        <f t="shared" ref="D148:K148" si="82">SUM(D132:D147)</f>
        <v>2482767</v>
      </c>
      <c r="E148" s="129">
        <f t="shared" si="82"/>
        <v>2482767</v>
      </c>
      <c r="F148" s="129">
        <f t="shared" si="82"/>
        <v>0</v>
      </c>
      <c r="G148" s="137">
        <f t="shared" si="82"/>
        <v>0</v>
      </c>
      <c r="H148" s="128">
        <f t="shared" si="82"/>
        <v>170360</v>
      </c>
      <c r="I148" s="129">
        <f t="shared" si="82"/>
        <v>170360</v>
      </c>
      <c r="J148" s="129">
        <f t="shared" si="82"/>
        <v>0</v>
      </c>
      <c r="K148" s="137">
        <f t="shared" si="82"/>
        <v>0</v>
      </c>
      <c r="L148" s="128">
        <f t="shared" si="57"/>
        <v>2653127</v>
      </c>
      <c r="M148" s="129">
        <f t="shared" si="58"/>
        <v>2653127</v>
      </c>
      <c r="N148" s="129">
        <f t="shared" si="59"/>
        <v>0</v>
      </c>
      <c r="O148" s="137">
        <f t="shared" si="60"/>
        <v>0</v>
      </c>
    </row>
    <row r="149" spans="1:15" ht="15" x14ac:dyDescent="0.25">
      <c r="A149" s="9"/>
      <c r="B149" s="110"/>
      <c r="C149" s="111"/>
      <c r="D149" s="128"/>
      <c r="E149" s="129"/>
      <c r="F149" s="129"/>
      <c r="G149" s="137"/>
      <c r="H149" s="128"/>
      <c r="I149" s="129"/>
      <c r="J149" s="129"/>
      <c r="K149" s="137"/>
      <c r="L149" s="128"/>
      <c r="M149" s="129"/>
      <c r="N149" s="129"/>
      <c r="O149" s="137"/>
    </row>
    <row r="150" spans="1:15" ht="15" x14ac:dyDescent="0.25">
      <c r="A150" s="131"/>
      <c r="B150" s="110"/>
      <c r="C150" s="124" t="s">
        <v>48</v>
      </c>
      <c r="D150" s="125">
        <f t="shared" ref="D150:K150" si="83">D129+D148</f>
        <v>2572860</v>
      </c>
      <c r="E150" s="126">
        <f t="shared" si="83"/>
        <v>2566378</v>
      </c>
      <c r="F150" s="126">
        <f t="shared" si="83"/>
        <v>5922</v>
      </c>
      <c r="G150" s="139">
        <f t="shared" si="83"/>
        <v>560</v>
      </c>
      <c r="H150" s="125">
        <f t="shared" si="83"/>
        <v>234861</v>
      </c>
      <c r="I150" s="126">
        <f t="shared" si="83"/>
        <v>234861</v>
      </c>
      <c r="J150" s="126">
        <f t="shared" si="83"/>
        <v>0</v>
      </c>
      <c r="K150" s="139">
        <f t="shared" si="83"/>
        <v>0</v>
      </c>
      <c r="L150" s="125">
        <f t="shared" si="57"/>
        <v>2807721</v>
      </c>
      <c r="M150" s="126">
        <f t="shared" si="58"/>
        <v>2801239</v>
      </c>
      <c r="N150" s="126">
        <f t="shared" si="59"/>
        <v>5922</v>
      </c>
      <c r="O150" s="139">
        <f t="shared" si="60"/>
        <v>560</v>
      </c>
    </row>
    <row r="151" spans="1:15" ht="15" x14ac:dyDescent="0.25">
      <c r="A151" s="131"/>
      <c r="B151" s="110"/>
      <c r="C151" s="124"/>
      <c r="D151" s="125"/>
      <c r="E151" s="126"/>
      <c r="F151" s="126"/>
      <c r="G151" s="139"/>
      <c r="H151" s="125"/>
      <c r="I151" s="126"/>
      <c r="J151" s="126"/>
      <c r="K151" s="139"/>
      <c r="L151" s="125"/>
      <c r="M151" s="126"/>
      <c r="N151" s="126"/>
      <c r="O151" s="139"/>
    </row>
    <row r="152" spans="1:15" ht="15" x14ac:dyDescent="0.25">
      <c r="A152" s="131"/>
      <c r="B152" s="103" t="s">
        <v>16</v>
      </c>
      <c r="C152" s="107" t="s">
        <v>50</v>
      </c>
      <c r="D152" s="21"/>
      <c r="E152" s="22"/>
      <c r="F152" s="22"/>
      <c r="G152" s="25"/>
      <c r="H152" s="21"/>
      <c r="I152" s="22"/>
      <c r="J152" s="22"/>
      <c r="K152" s="25"/>
      <c r="L152" s="21"/>
      <c r="M152" s="22"/>
      <c r="N152" s="22"/>
      <c r="O152" s="25"/>
    </row>
    <row r="153" spans="1:15" ht="15" x14ac:dyDescent="0.25">
      <c r="A153" s="131"/>
      <c r="B153" s="140"/>
      <c r="C153" s="107" t="s">
        <v>62</v>
      </c>
      <c r="D153" s="21"/>
      <c r="E153" s="22"/>
      <c r="F153" s="22"/>
      <c r="G153" s="25"/>
      <c r="H153" s="21"/>
      <c r="I153" s="22"/>
      <c r="J153" s="22"/>
      <c r="K153" s="25"/>
      <c r="L153" s="21"/>
      <c r="M153" s="22"/>
      <c r="N153" s="22"/>
      <c r="O153" s="25"/>
    </row>
    <row r="154" spans="1:15" ht="15" x14ac:dyDescent="0.25">
      <c r="A154" s="131"/>
      <c r="B154" s="140"/>
      <c r="C154" s="136" t="s">
        <v>117</v>
      </c>
      <c r="D154" s="21">
        <v>3033</v>
      </c>
      <c r="E154" s="22">
        <v>3033</v>
      </c>
      <c r="F154" s="22">
        <v>0</v>
      </c>
      <c r="G154" s="25">
        <v>0</v>
      </c>
      <c r="H154" s="21"/>
      <c r="I154" s="22"/>
      <c r="J154" s="22"/>
      <c r="K154" s="25"/>
      <c r="L154" s="21">
        <f t="shared" si="57"/>
        <v>3033</v>
      </c>
      <c r="M154" s="22">
        <f t="shared" si="58"/>
        <v>3033</v>
      </c>
      <c r="N154" s="22">
        <f t="shared" si="59"/>
        <v>0</v>
      </c>
      <c r="O154" s="25">
        <f t="shared" si="60"/>
        <v>0</v>
      </c>
    </row>
    <row r="155" spans="1:15" ht="15" x14ac:dyDescent="0.25">
      <c r="A155" s="131"/>
      <c r="B155" s="140"/>
      <c r="C155" s="136" t="s">
        <v>202</v>
      </c>
      <c r="D155" s="21">
        <v>667</v>
      </c>
      <c r="E155" s="22">
        <v>667</v>
      </c>
      <c r="F155" s="22">
        <v>0</v>
      </c>
      <c r="G155" s="25">
        <v>0</v>
      </c>
      <c r="H155" s="21"/>
      <c r="I155" s="22"/>
      <c r="J155" s="22"/>
      <c r="K155" s="25"/>
      <c r="L155" s="21">
        <f t="shared" si="57"/>
        <v>667</v>
      </c>
      <c r="M155" s="22">
        <f t="shared" si="58"/>
        <v>667</v>
      </c>
      <c r="N155" s="22">
        <f t="shared" si="59"/>
        <v>0</v>
      </c>
      <c r="O155" s="25">
        <f t="shared" si="60"/>
        <v>0</v>
      </c>
    </row>
    <row r="156" spans="1:15" ht="15" x14ac:dyDescent="0.25">
      <c r="A156" s="131"/>
      <c r="B156" s="140"/>
      <c r="C156" s="107"/>
      <c r="D156" s="16"/>
      <c r="E156" s="11"/>
      <c r="F156" s="22"/>
      <c r="G156" s="25"/>
      <c r="H156" s="16"/>
      <c r="I156" s="11"/>
      <c r="J156" s="22"/>
      <c r="K156" s="25"/>
      <c r="L156" s="16"/>
      <c r="M156" s="11"/>
      <c r="N156" s="22"/>
      <c r="O156" s="25"/>
    </row>
    <row r="157" spans="1:15" ht="17.25" x14ac:dyDescent="0.3">
      <c r="A157" s="141"/>
      <c r="B157" s="110"/>
      <c r="C157" s="111" t="s">
        <v>22</v>
      </c>
      <c r="D157" s="128">
        <f t="shared" ref="D157:K157" si="84">SUM(D154:D156)</f>
        <v>3700</v>
      </c>
      <c r="E157" s="129">
        <f t="shared" si="84"/>
        <v>3700</v>
      </c>
      <c r="F157" s="129">
        <f t="shared" si="84"/>
        <v>0</v>
      </c>
      <c r="G157" s="137">
        <f t="shared" si="84"/>
        <v>0</v>
      </c>
      <c r="H157" s="128">
        <f t="shared" si="84"/>
        <v>0</v>
      </c>
      <c r="I157" s="129">
        <f t="shared" si="84"/>
        <v>0</v>
      </c>
      <c r="J157" s="129">
        <f t="shared" si="84"/>
        <v>0</v>
      </c>
      <c r="K157" s="137">
        <f t="shared" si="84"/>
        <v>0</v>
      </c>
      <c r="L157" s="128">
        <f t="shared" si="57"/>
        <v>3700</v>
      </c>
      <c r="M157" s="129">
        <f t="shared" si="58"/>
        <v>3700</v>
      </c>
      <c r="N157" s="129">
        <f t="shared" si="59"/>
        <v>0</v>
      </c>
      <c r="O157" s="137">
        <f t="shared" si="60"/>
        <v>0</v>
      </c>
    </row>
    <row r="158" spans="1:15" ht="15" x14ac:dyDescent="0.25">
      <c r="A158" s="12"/>
      <c r="B158" s="103"/>
      <c r="C158" s="107"/>
      <c r="D158" s="21"/>
      <c r="E158" s="22"/>
      <c r="F158" s="22"/>
      <c r="G158" s="25"/>
      <c r="H158" s="21"/>
      <c r="I158" s="22"/>
      <c r="J158" s="22"/>
      <c r="K158" s="25"/>
      <c r="L158" s="21"/>
      <c r="M158" s="22"/>
      <c r="N158" s="22"/>
      <c r="O158" s="25"/>
    </row>
    <row r="159" spans="1:15" ht="15" x14ac:dyDescent="0.25">
      <c r="A159" s="12"/>
      <c r="B159" s="103"/>
      <c r="C159" s="107" t="s">
        <v>63</v>
      </c>
      <c r="D159" s="21"/>
      <c r="E159" s="22"/>
      <c r="F159" s="22"/>
      <c r="G159" s="25"/>
      <c r="H159" s="21"/>
      <c r="I159" s="22"/>
      <c r="J159" s="22"/>
      <c r="K159" s="25"/>
      <c r="L159" s="21"/>
      <c r="M159" s="22"/>
      <c r="N159" s="22"/>
      <c r="O159" s="25"/>
    </row>
    <row r="160" spans="1:15" ht="15" x14ac:dyDescent="0.25">
      <c r="A160" s="12"/>
      <c r="B160" s="103"/>
      <c r="C160" s="107" t="s">
        <v>114</v>
      </c>
      <c r="D160" s="21">
        <v>400</v>
      </c>
      <c r="E160" s="22">
        <v>400</v>
      </c>
      <c r="F160" s="22">
        <v>0</v>
      </c>
      <c r="G160" s="25">
        <v>0</v>
      </c>
      <c r="H160" s="21"/>
      <c r="I160" s="22"/>
      <c r="J160" s="22"/>
      <c r="K160" s="25"/>
      <c r="L160" s="21">
        <f t="shared" si="57"/>
        <v>400</v>
      </c>
      <c r="M160" s="22">
        <f t="shared" si="58"/>
        <v>400</v>
      </c>
      <c r="N160" s="22">
        <f t="shared" si="59"/>
        <v>0</v>
      </c>
      <c r="O160" s="25">
        <f t="shared" si="60"/>
        <v>0</v>
      </c>
    </row>
    <row r="161" spans="1:15" ht="15" x14ac:dyDescent="0.25">
      <c r="A161" s="9"/>
      <c r="B161" s="140"/>
      <c r="C161" s="107"/>
      <c r="D161" s="21"/>
      <c r="E161" s="22"/>
      <c r="F161" s="22"/>
      <c r="G161" s="25"/>
      <c r="H161" s="21"/>
      <c r="I161" s="22"/>
      <c r="J161" s="22"/>
      <c r="K161" s="25"/>
      <c r="L161" s="21"/>
      <c r="M161" s="22"/>
      <c r="N161" s="22"/>
      <c r="O161" s="25"/>
    </row>
    <row r="162" spans="1:15" ht="15" x14ac:dyDescent="0.25">
      <c r="A162" s="9"/>
      <c r="B162" s="109"/>
      <c r="C162" s="111" t="s">
        <v>22</v>
      </c>
      <c r="D162" s="128">
        <f t="shared" ref="D162:G162" si="85">SUM(D160:D161)</f>
        <v>400</v>
      </c>
      <c r="E162" s="129">
        <f t="shared" si="85"/>
        <v>400</v>
      </c>
      <c r="F162" s="129">
        <f t="shared" si="85"/>
        <v>0</v>
      </c>
      <c r="G162" s="137">
        <f t="shared" si="85"/>
        <v>0</v>
      </c>
      <c r="H162" s="128">
        <f t="shared" ref="H162:K162" si="86">SUM(H160:H161)</f>
        <v>0</v>
      </c>
      <c r="I162" s="129">
        <f t="shared" si="86"/>
        <v>0</v>
      </c>
      <c r="J162" s="129">
        <f t="shared" si="86"/>
        <v>0</v>
      </c>
      <c r="K162" s="137">
        <f t="shared" si="86"/>
        <v>0</v>
      </c>
      <c r="L162" s="128">
        <f t="shared" ref="L162:L200" si="87">D162+H162</f>
        <v>400</v>
      </c>
      <c r="M162" s="129">
        <f t="shared" ref="M162:M200" si="88">E162+I162</f>
        <v>400</v>
      </c>
      <c r="N162" s="129">
        <f t="shared" ref="N162:N200" si="89">F162+J162</f>
        <v>0</v>
      </c>
      <c r="O162" s="137">
        <f t="shared" ref="O162:O200" si="90">G162+K162</f>
        <v>0</v>
      </c>
    </row>
    <row r="163" spans="1:15" ht="15" x14ac:dyDescent="0.25">
      <c r="A163" s="9"/>
      <c r="B163" s="109"/>
      <c r="C163" s="111"/>
      <c r="D163" s="128"/>
      <c r="E163" s="129"/>
      <c r="F163" s="129"/>
      <c r="G163" s="137"/>
      <c r="H163" s="128"/>
      <c r="I163" s="129"/>
      <c r="J163" s="129"/>
      <c r="K163" s="137"/>
      <c r="L163" s="128"/>
      <c r="M163" s="129"/>
      <c r="N163" s="129"/>
      <c r="O163" s="137"/>
    </row>
    <row r="164" spans="1:15" ht="15" x14ac:dyDescent="0.25">
      <c r="A164" s="9"/>
      <c r="B164" s="109"/>
      <c r="C164" s="124" t="s">
        <v>54</v>
      </c>
      <c r="D164" s="125">
        <f t="shared" ref="D164:G164" si="91">D157+D162</f>
        <v>4100</v>
      </c>
      <c r="E164" s="126">
        <f t="shared" si="91"/>
        <v>4100</v>
      </c>
      <c r="F164" s="126">
        <f t="shared" si="91"/>
        <v>0</v>
      </c>
      <c r="G164" s="139">
        <f t="shared" si="91"/>
        <v>0</v>
      </c>
      <c r="H164" s="125">
        <f t="shared" ref="H164:K164" si="92">H157+H162</f>
        <v>0</v>
      </c>
      <c r="I164" s="126">
        <f t="shared" si="92"/>
        <v>0</v>
      </c>
      <c r="J164" s="126">
        <f t="shared" si="92"/>
        <v>0</v>
      </c>
      <c r="K164" s="139">
        <f t="shared" si="92"/>
        <v>0</v>
      </c>
      <c r="L164" s="125">
        <f t="shared" si="87"/>
        <v>4100</v>
      </c>
      <c r="M164" s="126">
        <f t="shared" si="88"/>
        <v>4100</v>
      </c>
      <c r="N164" s="126">
        <f t="shared" si="89"/>
        <v>0</v>
      </c>
      <c r="O164" s="139">
        <f t="shared" si="90"/>
        <v>0</v>
      </c>
    </row>
    <row r="165" spans="1:15" ht="15" x14ac:dyDescent="0.25">
      <c r="A165" s="9"/>
      <c r="B165" s="109"/>
      <c r="C165" s="111"/>
      <c r="D165" s="128"/>
      <c r="E165" s="129"/>
      <c r="F165" s="129"/>
      <c r="G165" s="137"/>
      <c r="H165" s="128"/>
      <c r="I165" s="129"/>
      <c r="J165" s="129"/>
      <c r="K165" s="137"/>
      <c r="L165" s="128"/>
      <c r="M165" s="129"/>
      <c r="N165" s="129"/>
      <c r="O165" s="137"/>
    </row>
    <row r="166" spans="1:15" ht="15" x14ac:dyDescent="0.25">
      <c r="A166" s="9"/>
      <c r="B166" s="103" t="s">
        <v>18</v>
      </c>
      <c r="C166" s="107" t="s">
        <v>1</v>
      </c>
      <c r="D166" s="21"/>
      <c r="E166" s="22"/>
      <c r="F166" s="22"/>
      <c r="G166" s="25"/>
      <c r="H166" s="21"/>
      <c r="I166" s="22"/>
      <c r="J166" s="22"/>
      <c r="K166" s="25"/>
      <c r="L166" s="21"/>
      <c r="M166" s="22"/>
      <c r="N166" s="22"/>
      <c r="O166" s="25"/>
    </row>
    <row r="167" spans="1:15" ht="15" x14ac:dyDescent="0.25">
      <c r="A167" s="9"/>
      <c r="B167" s="109"/>
      <c r="C167" s="107" t="s">
        <v>52</v>
      </c>
      <c r="D167" s="21"/>
      <c r="E167" s="22"/>
      <c r="F167" s="22"/>
      <c r="G167" s="25"/>
      <c r="H167" s="21"/>
      <c r="I167" s="22"/>
      <c r="J167" s="22"/>
      <c r="K167" s="25"/>
      <c r="L167" s="21"/>
      <c r="M167" s="22"/>
      <c r="N167" s="22"/>
      <c r="O167" s="25"/>
    </row>
    <row r="168" spans="1:15" ht="15" x14ac:dyDescent="0.25">
      <c r="A168" s="9"/>
      <c r="B168" s="109"/>
      <c r="C168" s="107" t="s">
        <v>83</v>
      </c>
      <c r="D168" s="21">
        <v>300</v>
      </c>
      <c r="E168" s="22">
        <v>300</v>
      </c>
      <c r="F168" s="22">
        <v>0</v>
      </c>
      <c r="G168" s="25">
        <v>0</v>
      </c>
      <c r="H168" s="21"/>
      <c r="I168" s="22"/>
      <c r="J168" s="22"/>
      <c r="K168" s="25"/>
      <c r="L168" s="21">
        <f t="shared" si="87"/>
        <v>300</v>
      </c>
      <c r="M168" s="22">
        <f t="shared" si="88"/>
        <v>300</v>
      </c>
      <c r="N168" s="22">
        <f t="shared" si="89"/>
        <v>0</v>
      </c>
      <c r="O168" s="25">
        <f t="shared" si="90"/>
        <v>0</v>
      </c>
    </row>
    <row r="169" spans="1:15" ht="15" x14ac:dyDescent="0.25">
      <c r="A169" s="9"/>
      <c r="B169" s="142"/>
      <c r="C169" s="107"/>
      <c r="D169" s="21"/>
      <c r="E169" s="22"/>
      <c r="F169" s="22"/>
      <c r="G169" s="25"/>
      <c r="H169" s="21"/>
      <c r="I169" s="22"/>
      <c r="J169" s="22"/>
      <c r="K169" s="25"/>
      <c r="L169" s="21"/>
      <c r="M169" s="22"/>
      <c r="N169" s="22"/>
      <c r="O169" s="25"/>
    </row>
    <row r="170" spans="1:15" ht="15" x14ac:dyDescent="0.25">
      <c r="A170" s="9"/>
      <c r="B170" s="142"/>
      <c r="C170" s="111" t="s">
        <v>22</v>
      </c>
      <c r="D170" s="128">
        <f>SUM(D168:D169)</f>
        <v>300</v>
      </c>
      <c r="E170" s="129">
        <f>SUM(E168:E169)</f>
        <v>300</v>
      </c>
      <c r="F170" s="129">
        <f>SUM(F168:F168)</f>
        <v>0</v>
      </c>
      <c r="G170" s="137">
        <f>SUM(G168:G168)</f>
        <v>0</v>
      </c>
      <c r="H170" s="128">
        <f>SUM(H168:H169)</f>
        <v>0</v>
      </c>
      <c r="I170" s="129">
        <f>SUM(I168:I169)</f>
        <v>0</v>
      </c>
      <c r="J170" s="129">
        <f>SUM(J168:J168)</f>
        <v>0</v>
      </c>
      <c r="K170" s="137">
        <f>SUM(K168:K168)</f>
        <v>0</v>
      </c>
      <c r="L170" s="128">
        <f t="shared" si="87"/>
        <v>300</v>
      </c>
      <c r="M170" s="129">
        <f t="shared" si="88"/>
        <v>300</v>
      </c>
      <c r="N170" s="129">
        <f t="shared" si="89"/>
        <v>0</v>
      </c>
      <c r="O170" s="137">
        <f t="shared" si="90"/>
        <v>0</v>
      </c>
    </row>
    <row r="171" spans="1:15" x14ac:dyDescent="0.25">
      <c r="A171" s="143"/>
      <c r="B171" s="132"/>
      <c r="C171" s="144"/>
      <c r="D171" s="29"/>
      <c r="E171" s="30"/>
      <c r="F171" s="30"/>
      <c r="G171" s="31"/>
      <c r="H171" s="29"/>
      <c r="I171" s="30"/>
      <c r="J171" s="30"/>
      <c r="K171" s="31"/>
      <c r="L171" s="29"/>
      <c r="M171" s="30"/>
      <c r="N171" s="30"/>
      <c r="O171" s="31"/>
    </row>
    <row r="172" spans="1:15" ht="15" x14ac:dyDescent="0.25">
      <c r="A172" s="9"/>
      <c r="B172" s="109"/>
      <c r="C172" s="107" t="s">
        <v>64</v>
      </c>
      <c r="D172" s="21"/>
      <c r="E172" s="22"/>
      <c r="F172" s="22"/>
      <c r="G172" s="25"/>
      <c r="H172" s="21"/>
      <c r="I172" s="22"/>
      <c r="J172" s="22"/>
      <c r="K172" s="25"/>
      <c r="L172" s="21"/>
      <c r="M172" s="22"/>
      <c r="N172" s="22"/>
      <c r="O172" s="25"/>
    </row>
    <row r="173" spans="1:15" ht="15" x14ac:dyDescent="0.25">
      <c r="A173" s="9"/>
      <c r="B173" s="109"/>
      <c r="C173" s="107" t="s">
        <v>157</v>
      </c>
      <c r="D173" s="21">
        <v>20000</v>
      </c>
      <c r="E173" s="22">
        <v>20000</v>
      </c>
      <c r="F173" s="22">
        <v>0</v>
      </c>
      <c r="G173" s="25">
        <v>0</v>
      </c>
      <c r="H173" s="21"/>
      <c r="I173" s="22"/>
      <c r="J173" s="22"/>
      <c r="K173" s="25"/>
      <c r="L173" s="21">
        <f t="shared" si="87"/>
        <v>20000</v>
      </c>
      <c r="M173" s="22">
        <f t="shared" si="88"/>
        <v>20000</v>
      </c>
      <c r="N173" s="22">
        <f t="shared" si="89"/>
        <v>0</v>
      </c>
      <c r="O173" s="25">
        <f t="shared" si="90"/>
        <v>0</v>
      </c>
    </row>
    <row r="174" spans="1:15" ht="15" x14ac:dyDescent="0.25">
      <c r="A174" s="9"/>
      <c r="B174" s="109"/>
      <c r="C174" s="107" t="s">
        <v>174</v>
      </c>
      <c r="D174" s="21">
        <v>20000</v>
      </c>
      <c r="E174" s="22">
        <v>20000</v>
      </c>
      <c r="F174" s="22">
        <v>0</v>
      </c>
      <c r="G174" s="25">
        <v>0</v>
      </c>
      <c r="H174" s="21"/>
      <c r="I174" s="22"/>
      <c r="J174" s="22"/>
      <c r="K174" s="25"/>
      <c r="L174" s="21">
        <f t="shared" si="87"/>
        <v>20000</v>
      </c>
      <c r="M174" s="22">
        <f t="shared" si="88"/>
        <v>20000</v>
      </c>
      <c r="N174" s="22">
        <f t="shared" si="89"/>
        <v>0</v>
      </c>
      <c r="O174" s="25">
        <f t="shared" si="90"/>
        <v>0</v>
      </c>
    </row>
    <row r="175" spans="1:15" ht="15" x14ac:dyDescent="0.25">
      <c r="A175" s="9"/>
      <c r="B175" s="109"/>
      <c r="C175" s="107" t="s">
        <v>230</v>
      </c>
      <c r="D175" s="21">
        <v>40000</v>
      </c>
      <c r="E175" s="22">
        <f>D175</f>
        <v>40000</v>
      </c>
      <c r="F175" s="22">
        <v>0</v>
      </c>
      <c r="G175" s="25">
        <v>0</v>
      </c>
      <c r="H175" s="21"/>
      <c r="I175" s="22"/>
      <c r="J175" s="22"/>
      <c r="K175" s="25"/>
      <c r="L175" s="21">
        <f t="shared" si="87"/>
        <v>40000</v>
      </c>
      <c r="M175" s="22">
        <f t="shared" si="88"/>
        <v>40000</v>
      </c>
      <c r="N175" s="22">
        <f t="shared" si="89"/>
        <v>0</v>
      </c>
      <c r="O175" s="25">
        <f t="shared" si="90"/>
        <v>0</v>
      </c>
    </row>
    <row r="176" spans="1:15" ht="15" x14ac:dyDescent="0.25">
      <c r="A176" s="9"/>
      <c r="B176" s="109"/>
      <c r="C176" s="111" t="s">
        <v>22</v>
      </c>
      <c r="D176" s="128">
        <f>SUM(D173:D175)</f>
        <v>80000</v>
      </c>
      <c r="E176" s="129">
        <f t="shared" ref="E176:G176" si="93">SUM(E173:E175)</f>
        <v>80000</v>
      </c>
      <c r="F176" s="129">
        <f t="shared" si="93"/>
        <v>0</v>
      </c>
      <c r="G176" s="137">
        <f t="shared" si="93"/>
        <v>0</v>
      </c>
      <c r="H176" s="128">
        <f>SUM(H173:H175)</f>
        <v>0</v>
      </c>
      <c r="I176" s="129">
        <f t="shared" ref="I176:K176" si="94">SUM(I173:I175)</f>
        <v>0</v>
      </c>
      <c r="J176" s="129">
        <f t="shared" si="94"/>
        <v>0</v>
      </c>
      <c r="K176" s="137">
        <f t="shared" si="94"/>
        <v>0</v>
      </c>
      <c r="L176" s="128">
        <f t="shared" si="87"/>
        <v>80000</v>
      </c>
      <c r="M176" s="129">
        <f t="shared" si="88"/>
        <v>80000</v>
      </c>
      <c r="N176" s="129">
        <f t="shared" si="89"/>
        <v>0</v>
      </c>
      <c r="O176" s="137">
        <f t="shared" si="90"/>
        <v>0</v>
      </c>
    </row>
    <row r="177" spans="1:15" ht="15" x14ac:dyDescent="0.25">
      <c r="A177" s="9"/>
      <c r="B177" s="109"/>
      <c r="C177" s="111"/>
      <c r="D177" s="128"/>
      <c r="E177" s="129"/>
      <c r="F177" s="129"/>
      <c r="G177" s="137"/>
      <c r="H177" s="128"/>
      <c r="I177" s="129"/>
      <c r="J177" s="129"/>
      <c r="K177" s="137"/>
      <c r="L177" s="128"/>
      <c r="M177" s="129"/>
      <c r="N177" s="129"/>
      <c r="O177" s="137"/>
    </row>
    <row r="178" spans="1:15" ht="15" x14ac:dyDescent="0.25">
      <c r="A178" s="9"/>
      <c r="B178" s="109"/>
      <c r="C178" s="124" t="s">
        <v>35</v>
      </c>
      <c r="D178" s="125">
        <f t="shared" ref="D178:G178" si="95">D176+D170</f>
        <v>80300</v>
      </c>
      <c r="E178" s="126">
        <f t="shared" si="95"/>
        <v>80300</v>
      </c>
      <c r="F178" s="126">
        <f t="shared" si="95"/>
        <v>0</v>
      </c>
      <c r="G178" s="139">
        <f t="shared" si="95"/>
        <v>0</v>
      </c>
      <c r="H178" s="125">
        <f t="shared" ref="H178:K178" si="96">H176+H170</f>
        <v>0</v>
      </c>
      <c r="I178" s="126">
        <f t="shared" si="96"/>
        <v>0</v>
      </c>
      <c r="J178" s="126">
        <f t="shared" si="96"/>
        <v>0</v>
      </c>
      <c r="K178" s="139">
        <f t="shared" si="96"/>
        <v>0</v>
      </c>
      <c r="L178" s="125">
        <f t="shared" si="87"/>
        <v>80300</v>
      </c>
      <c r="M178" s="126">
        <f t="shared" si="88"/>
        <v>80300</v>
      </c>
      <c r="N178" s="126">
        <f t="shared" si="89"/>
        <v>0</v>
      </c>
      <c r="O178" s="139">
        <f t="shared" si="90"/>
        <v>0</v>
      </c>
    </row>
    <row r="179" spans="1:15" ht="15" x14ac:dyDescent="0.25">
      <c r="A179" s="9"/>
      <c r="B179" s="109"/>
      <c r="C179" s="107"/>
      <c r="D179" s="21"/>
      <c r="E179" s="22"/>
      <c r="F179" s="22"/>
      <c r="G179" s="25"/>
      <c r="H179" s="21"/>
      <c r="I179" s="22"/>
      <c r="J179" s="22"/>
      <c r="K179" s="25"/>
      <c r="L179" s="21"/>
      <c r="M179" s="22"/>
      <c r="N179" s="22"/>
      <c r="O179" s="25"/>
    </row>
    <row r="180" spans="1:15" ht="15" x14ac:dyDescent="0.25">
      <c r="A180" s="9"/>
      <c r="B180" s="109"/>
      <c r="C180" s="13" t="s">
        <v>9</v>
      </c>
      <c r="D180" s="116">
        <f t="shared" ref="D180:K180" si="97">D54+D69+D94+D104+D150+D164+D178</f>
        <v>6995024</v>
      </c>
      <c r="E180" s="117">
        <f t="shared" si="97"/>
        <v>6973042</v>
      </c>
      <c r="F180" s="117">
        <f t="shared" si="97"/>
        <v>21422</v>
      </c>
      <c r="G180" s="145">
        <f t="shared" si="97"/>
        <v>560</v>
      </c>
      <c r="H180" s="116">
        <f t="shared" si="97"/>
        <v>302623</v>
      </c>
      <c r="I180" s="117">
        <f t="shared" si="97"/>
        <v>302623</v>
      </c>
      <c r="J180" s="117">
        <f t="shared" si="97"/>
        <v>0</v>
      </c>
      <c r="K180" s="145">
        <f t="shared" si="97"/>
        <v>0</v>
      </c>
      <c r="L180" s="116">
        <f t="shared" si="87"/>
        <v>7297647</v>
      </c>
      <c r="M180" s="117">
        <f t="shared" si="88"/>
        <v>7275665</v>
      </c>
      <c r="N180" s="117">
        <f t="shared" si="89"/>
        <v>21422</v>
      </c>
      <c r="O180" s="145">
        <f t="shared" si="90"/>
        <v>560</v>
      </c>
    </row>
    <row r="181" spans="1:15" ht="15" x14ac:dyDescent="0.25">
      <c r="A181" s="9"/>
      <c r="B181" s="109"/>
      <c r="C181" s="108"/>
      <c r="D181" s="14"/>
      <c r="E181" s="15"/>
      <c r="F181" s="15"/>
      <c r="G181" s="32"/>
      <c r="H181" s="14"/>
      <c r="I181" s="15"/>
      <c r="J181" s="15"/>
      <c r="K181" s="32"/>
      <c r="L181" s="14"/>
      <c r="M181" s="15"/>
      <c r="N181" s="15"/>
      <c r="O181" s="32"/>
    </row>
    <row r="182" spans="1:15" ht="15" x14ac:dyDescent="0.25">
      <c r="A182" s="9"/>
      <c r="B182" s="109"/>
      <c r="C182" s="108"/>
      <c r="D182" s="14"/>
      <c r="E182" s="15"/>
      <c r="F182" s="15"/>
      <c r="G182" s="32"/>
      <c r="H182" s="14"/>
      <c r="I182" s="15"/>
      <c r="J182" s="15"/>
      <c r="K182" s="32"/>
      <c r="L182" s="14"/>
      <c r="M182" s="15"/>
      <c r="N182" s="15"/>
      <c r="O182" s="32"/>
    </row>
    <row r="183" spans="1:15" ht="14.25" x14ac:dyDescent="0.2">
      <c r="A183" s="17" t="s">
        <v>14</v>
      </c>
      <c r="B183" s="146"/>
      <c r="C183" s="147"/>
      <c r="D183" s="148">
        <f t="shared" ref="D183:K183" si="98">D34+D180</f>
        <v>7048024</v>
      </c>
      <c r="E183" s="149">
        <f t="shared" si="98"/>
        <v>7026042</v>
      </c>
      <c r="F183" s="149">
        <f t="shared" si="98"/>
        <v>21422</v>
      </c>
      <c r="G183" s="150">
        <f t="shared" si="98"/>
        <v>560</v>
      </c>
      <c r="H183" s="148">
        <f t="shared" si="98"/>
        <v>305965</v>
      </c>
      <c r="I183" s="149">
        <f t="shared" si="98"/>
        <v>305965</v>
      </c>
      <c r="J183" s="149">
        <f t="shared" si="98"/>
        <v>0</v>
      </c>
      <c r="K183" s="150">
        <f t="shared" si="98"/>
        <v>0</v>
      </c>
      <c r="L183" s="148">
        <f t="shared" si="87"/>
        <v>7353989</v>
      </c>
      <c r="M183" s="149">
        <f t="shared" si="88"/>
        <v>7332007</v>
      </c>
      <c r="N183" s="149">
        <f t="shared" si="89"/>
        <v>21422</v>
      </c>
      <c r="O183" s="150">
        <f t="shared" si="90"/>
        <v>560</v>
      </c>
    </row>
    <row r="184" spans="1:15" ht="15" x14ac:dyDescent="0.25">
      <c r="A184" s="9"/>
      <c r="B184" s="151"/>
      <c r="C184" s="108"/>
      <c r="D184" s="14"/>
      <c r="E184" s="15"/>
      <c r="F184" s="15"/>
      <c r="G184" s="32"/>
      <c r="H184" s="14"/>
      <c r="I184" s="15"/>
      <c r="J184" s="15"/>
      <c r="K184" s="32"/>
      <c r="L184" s="14"/>
      <c r="M184" s="15"/>
      <c r="N184" s="15"/>
      <c r="O184" s="32"/>
    </row>
    <row r="185" spans="1:15" ht="15" x14ac:dyDescent="0.25">
      <c r="A185" s="9"/>
      <c r="B185" s="152" t="s">
        <v>25</v>
      </c>
      <c r="C185" s="153" t="s">
        <v>168</v>
      </c>
      <c r="D185" s="154"/>
      <c r="E185" s="155"/>
      <c r="F185" s="155"/>
      <c r="G185" s="156"/>
      <c r="H185" s="154"/>
      <c r="I185" s="155"/>
      <c r="J185" s="155"/>
      <c r="K185" s="156"/>
      <c r="L185" s="154"/>
      <c r="M185" s="155"/>
      <c r="N185" s="155"/>
      <c r="O185" s="156"/>
    </row>
    <row r="186" spans="1:15" ht="15" x14ac:dyDescent="0.25">
      <c r="A186" s="9"/>
      <c r="B186" s="157"/>
      <c r="C186" s="10" t="s">
        <v>146</v>
      </c>
      <c r="D186" s="16"/>
      <c r="E186" s="11"/>
      <c r="F186" s="11"/>
      <c r="G186" s="27"/>
      <c r="H186" s="16"/>
      <c r="I186" s="11"/>
      <c r="J186" s="11"/>
      <c r="K186" s="27"/>
      <c r="L186" s="16"/>
      <c r="M186" s="11"/>
      <c r="N186" s="11"/>
      <c r="O186" s="27"/>
    </row>
    <row r="187" spans="1:15" ht="15" x14ac:dyDescent="0.25">
      <c r="A187" s="114"/>
      <c r="B187" s="158"/>
      <c r="C187" s="10" t="s">
        <v>138</v>
      </c>
      <c r="D187" s="16">
        <v>1325</v>
      </c>
      <c r="E187" s="11">
        <f>D187</f>
        <v>1325</v>
      </c>
      <c r="F187" s="11">
        <v>0</v>
      </c>
      <c r="G187" s="27">
        <v>0</v>
      </c>
      <c r="H187" s="16"/>
      <c r="I187" s="11"/>
      <c r="J187" s="11"/>
      <c r="K187" s="27"/>
      <c r="L187" s="16">
        <f t="shared" si="87"/>
        <v>1325</v>
      </c>
      <c r="M187" s="11">
        <f t="shared" si="88"/>
        <v>1325</v>
      </c>
      <c r="N187" s="11">
        <f t="shared" si="89"/>
        <v>0</v>
      </c>
      <c r="O187" s="27">
        <f t="shared" si="90"/>
        <v>0</v>
      </c>
    </row>
    <row r="188" spans="1:15" ht="15" x14ac:dyDescent="0.25">
      <c r="A188" s="159"/>
      <c r="B188" s="158"/>
      <c r="C188" s="10" t="s">
        <v>136</v>
      </c>
      <c r="D188" s="16">
        <v>2009</v>
      </c>
      <c r="E188" s="11">
        <f>D188</f>
        <v>2009</v>
      </c>
      <c r="F188" s="11">
        <v>0</v>
      </c>
      <c r="G188" s="27">
        <v>0</v>
      </c>
      <c r="H188" s="16"/>
      <c r="I188" s="11"/>
      <c r="J188" s="11"/>
      <c r="K188" s="27"/>
      <c r="L188" s="16">
        <f t="shared" si="87"/>
        <v>2009</v>
      </c>
      <c r="M188" s="11">
        <f t="shared" si="88"/>
        <v>2009</v>
      </c>
      <c r="N188" s="11">
        <f t="shared" si="89"/>
        <v>0</v>
      </c>
      <c r="O188" s="27">
        <f t="shared" si="90"/>
        <v>0</v>
      </c>
    </row>
    <row r="189" spans="1:15" ht="15" x14ac:dyDescent="0.25">
      <c r="A189" s="114"/>
      <c r="B189" s="158"/>
      <c r="C189" s="10" t="s">
        <v>137</v>
      </c>
      <c r="D189" s="16"/>
      <c r="E189" s="11"/>
      <c r="F189" s="11"/>
      <c r="G189" s="27"/>
      <c r="H189" s="16"/>
      <c r="I189" s="11"/>
      <c r="J189" s="11"/>
      <c r="K189" s="27"/>
      <c r="L189" s="16"/>
      <c r="M189" s="11"/>
      <c r="N189" s="11"/>
      <c r="O189" s="27"/>
    </row>
    <row r="190" spans="1:15" ht="15" x14ac:dyDescent="0.25">
      <c r="A190" s="9"/>
      <c r="B190" s="157"/>
      <c r="C190" s="10" t="s">
        <v>143</v>
      </c>
      <c r="D190" s="16">
        <v>79100</v>
      </c>
      <c r="E190" s="11">
        <f>D190</f>
        <v>79100</v>
      </c>
      <c r="F190" s="11">
        <v>0</v>
      </c>
      <c r="G190" s="27">
        <v>0</v>
      </c>
      <c r="H190" s="16">
        <v>126</v>
      </c>
      <c r="I190" s="11">
        <f>H190</f>
        <v>126</v>
      </c>
      <c r="J190" s="11">
        <v>0</v>
      </c>
      <c r="K190" s="27">
        <v>0</v>
      </c>
      <c r="L190" s="16">
        <f t="shared" si="87"/>
        <v>79226</v>
      </c>
      <c r="M190" s="11">
        <f t="shared" si="88"/>
        <v>79226</v>
      </c>
      <c r="N190" s="11">
        <f t="shared" si="89"/>
        <v>0</v>
      </c>
      <c r="O190" s="27">
        <f t="shared" si="90"/>
        <v>0</v>
      </c>
    </row>
    <row r="191" spans="1:15" ht="15" x14ac:dyDescent="0.25">
      <c r="A191" s="114"/>
      <c r="B191" s="158"/>
      <c r="C191" s="115" t="s">
        <v>20</v>
      </c>
      <c r="D191" s="18">
        <f t="shared" ref="D191:G191" si="99">SUM(D187:D190)</f>
        <v>82434</v>
      </c>
      <c r="E191" s="19">
        <f t="shared" si="99"/>
        <v>82434</v>
      </c>
      <c r="F191" s="19">
        <f t="shared" si="99"/>
        <v>0</v>
      </c>
      <c r="G191" s="26">
        <f t="shared" si="99"/>
        <v>0</v>
      </c>
      <c r="H191" s="18">
        <f t="shared" ref="H191:K191" si="100">SUM(H187:H190)</f>
        <v>126</v>
      </c>
      <c r="I191" s="19">
        <f t="shared" si="100"/>
        <v>126</v>
      </c>
      <c r="J191" s="19">
        <f t="shared" si="100"/>
        <v>0</v>
      </c>
      <c r="K191" s="26">
        <f t="shared" si="100"/>
        <v>0</v>
      </c>
      <c r="L191" s="18">
        <f t="shared" si="87"/>
        <v>82560</v>
      </c>
      <c r="M191" s="19">
        <f t="shared" si="88"/>
        <v>82560</v>
      </c>
      <c r="N191" s="19">
        <f t="shared" si="89"/>
        <v>0</v>
      </c>
      <c r="O191" s="26">
        <f t="shared" si="90"/>
        <v>0</v>
      </c>
    </row>
    <row r="192" spans="1:15" ht="15" x14ac:dyDescent="0.25">
      <c r="A192" s="114"/>
      <c r="B192" s="158"/>
      <c r="C192" s="115"/>
      <c r="D192" s="18"/>
      <c r="E192" s="19"/>
      <c r="F192" s="19"/>
      <c r="G192" s="26"/>
      <c r="H192" s="18"/>
      <c r="I192" s="19"/>
      <c r="J192" s="19"/>
      <c r="K192" s="26"/>
      <c r="L192" s="18"/>
      <c r="M192" s="19"/>
      <c r="N192" s="19"/>
      <c r="O192" s="26"/>
    </row>
    <row r="193" spans="1:15" s="23" customFormat="1" ht="15" x14ac:dyDescent="0.25">
      <c r="A193" s="9"/>
      <c r="B193" s="157"/>
      <c r="C193" s="10" t="s">
        <v>194</v>
      </c>
      <c r="D193" s="16">
        <v>0</v>
      </c>
      <c r="E193" s="11">
        <v>0</v>
      </c>
      <c r="F193" s="11">
        <v>0</v>
      </c>
      <c r="G193" s="27">
        <v>0</v>
      </c>
      <c r="H193" s="16">
        <v>1079</v>
      </c>
      <c r="I193" s="11">
        <v>1079</v>
      </c>
      <c r="J193" s="11">
        <v>0</v>
      </c>
      <c r="K193" s="27">
        <v>0</v>
      </c>
      <c r="L193" s="16">
        <f t="shared" si="87"/>
        <v>1079</v>
      </c>
      <c r="M193" s="11">
        <f t="shared" si="88"/>
        <v>1079</v>
      </c>
      <c r="N193" s="11">
        <f t="shared" si="89"/>
        <v>0</v>
      </c>
      <c r="O193" s="27">
        <f t="shared" si="90"/>
        <v>0</v>
      </c>
    </row>
    <row r="194" spans="1:15" s="23" customFormat="1" ht="15" x14ac:dyDescent="0.25">
      <c r="A194" s="9"/>
      <c r="B194" s="157"/>
      <c r="C194" s="10"/>
      <c r="D194" s="16"/>
      <c r="E194" s="11"/>
      <c r="F194" s="11"/>
      <c r="G194" s="27"/>
      <c r="H194" s="16"/>
      <c r="I194" s="11"/>
      <c r="J194" s="11"/>
      <c r="K194" s="27"/>
      <c r="L194" s="16"/>
      <c r="M194" s="11"/>
      <c r="N194" s="11"/>
      <c r="O194" s="27"/>
    </row>
    <row r="195" spans="1:15" s="23" customFormat="1" ht="15" x14ac:dyDescent="0.25">
      <c r="A195" s="9"/>
      <c r="B195" s="157"/>
      <c r="C195" s="10" t="s">
        <v>192</v>
      </c>
      <c r="D195" s="16"/>
      <c r="E195" s="11"/>
      <c r="F195" s="11"/>
      <c r="G195" s="27"/>
      <c r="H195" s="16"/>
      <c r="I195" s="11"/>
      <c r="J195" s="11"/>
      <c r="K195" s="27"/>
      <c r="L195" s="16"/>
      <c r="M195" s="11"/>
      <c r="N195" s="11"/>
      <c r="O195" s="27"/>
    </row>
    <row r="196" spans="1:15" s="23" customFormat="1" ht="15" x14ac:dyDescent="0.25">
      <c r="A196" s="9"/>
      <c r="B196" s="157"/>
      <c r="C196" s="107" t="s">
        <v>193</v>
      </c>
      <c r="D196" s="16"/>
      <c r="E196" s="11"/>
      <c r="F196" s="11"/>
      <c r="G196" s="27"/>
      <c r="H196" s="16">
        <v>218922</v>
      </c>
      <c r="I196" s="11">
        <f>H196</f>
        <v>218922</v>
      </c>
      <c r="J196" s="11">
        <v>0</v>
      </c>
      <c r="K196" s="27">
        <v>0</v>
      </c>
      <c r="L196" s="16">
        <f t="shared" si="87"/>
        <v>218922</v>
      </c>
      <c r="M196" s="11">
        <f t="shared" si="88"/>
        <v>218922</v>
      </c>
      <c r="N196" s="11">
        <f t="shared" si="89"/>
        <v>0</v>
      </c>
      <c r="O196" s="27">
        <f t="shared" si="90"/>
        <v>0</v>
      </c>
    </row>
    <row r="197" spans="1:15" s="23" customFormat="1" ht="15" x14ac:dyDescent="0.25">
      <c r="A197" s="9"/>
      <c r="B197" s="157"/>
      <c r="C197" s="10"/>
      <c r="D197" s="16"/>
      <c r="E197" s="11"/>
      <c r="F197" s="11"/>
      <c r="G197" s="27"/>
      <c r="H197" s="16"/>
      <c r="I197" s="11"/>
      <c r="J197" s="11"/>
      <c r="K197" s="27"/>
      <c r="L197" s="16"/>
      <c r="M197" s="11"/>
      <c r="N197" s="11"/>
      <c r="O197" s="27"/>
    </row>
    <row r="198" spans="1:15" s="162" customFormat="1" ht="15" x14ac:dyDescent="0.25">
      <c r="A198" s="131"/>
      <c r="B198" s="160"/>
      <c r="C198" s="161" t="s">
        <v>195</v>
      </c>
      <c r="D198" s="33">
        <f>D191+D193+D196</f>
        <v>82434</v>
      </c>
      <c r="E198" s="24">
        <f t="shared" ref="E198:G198" si="101">E191+E193+E196</f>
        <v>82434</v>
      </c>
      <c r="F198" s="24">
        <f t="shared" si="101"/>
        <v>0</v>
      </c>
      <c r="G198" s="34">
        <f t="shared" si="101"/>
        <v>0</v>
      </c>
      <c r="H198" s="33">
        <f>H191+H193+H196</f>
        <v>220127</v>
      </c>
      <c r="I198" s="24">
        <f t="shared" ref="I198:K198" si="102">I191+I193+I196</f>
        <v>220127</v>
      </c>
      <c r="J198" s="24">
        <f t="shared" si="102"/>
        <v>0</v>
      </c>
      <c r="K198" s="34">
        <f t="shared" si="102"/>
        <v>0</v>
      </c>
      <c r="L198" s="33">
        <f t="shared" si="87"/>
        <v>302561</v>
      </c>
      <c r="M198" s="24">
        <f t="shared" si="88"/>
        <v>302561</v>
      </c>
      <c r="N198" s="24">
        <f t="shared" si="89"/>
        <v>0</v>
      </c>
      <c r="O198" s="34">
        <f t="shared" si="90"/>
        <v>0</v>
      </c>
    </row>
    <row r="199" spans="1:15" ht="15" x14ac:dyDescent="0.25">
      <c r="A199" s="9"/>
      <c r="B199" s="157"/>
      <c r="C199" s="10"/>
      <c r="D199" s="16"/>
      <c r="E199" s="11"/>
      <c r="F199" s="11"/>
      <c r="G199" s="27"/>
      <c r="H199" s="16"/>
      <c r="I199" s="11"/>
      <c r="J199" s="11"/>
      <c r="K199" s="27"/>
      <c r="L199" s="16"/>
      <c r="M199" s="11"/>
      <c r="N199" s="11"/>
      <c r="O199" s="27"/>
    </row>
    <row r="200" spans="1:15" ht="15.75" thickBot="1" x14ac:dyDescent="0.3">
      <c r="A200" s="6"/>
      <c r="B200" s="94"/>
      <c r="C200" s="163" t="s">
        <v>14</v>
      </c>
      <c r="D200" s="35">
        <f>D183+D191</f>
        <v>7130458</v>
      </c>
      <c r="E200" s="36">
        <f t="shared" ref="E200:G200" si="103">E183+E191</f>
        <v>7108476</v>
      </c>
      <c r="F200" s="36">
        <f t="shared" si="103"/>
        <v>21422</v>
      </c>
      <c r="G200" s="164">
        <f t="shared" si="103"/>
        <v>560</v>
      </c>
      <c r="H200" s="35">
        <f>H183+H191+H193+H196</f>
        <v>526092</v>
      </c>
      <c r="I200" s="36">
        <f t="shared" ref="I200:K200" si="104">I183+I191+I193+I196</f>
        <v>526092</v>
      </c>
      <c r="J200" s="36">
        <f t="shared" si="104"/>
        <v>0</v>
      </c>
      <c r="K200" s="164">
        <f t="shared" si="104"/>
        <v>0</v>
      </c>
      <c r="L200" s="35">
        <f t="shared" si="87"/>
        <v>7656550</v>
      </c>
      <c r="M200" s="36">
        <f t="shared" si="88"/>
        <v>7634568</v>
      </c>
      <c r="N200" s="36">
        <f t="shared" si="89"/>
        <v>21422</v>
      </c>
      <c r="O200" s="164">
        <f t="shared" si="90"/>
        <v>560</v>
      </c>
    </row>
    <row r="201" spans="1:15" x14ac:dyDescent="0.25">
      <c r="A201" s="4"/>
      <c r="B201" s="165"/>
      <c r="C201" s="37"/>
      <c r="D201" s="37"/>
      <c r="E201" s="37"/>
      <c r="F201" s="37"/>
      <c r="G201" s="37"/>
    </row>
    <row r="202" spans="1:15" x14ac:dyDescent="0.25">
      <c r="A202" s="4"/>
      <c r="B202" s="89"/>
      <c r="C202" s="5"/>
    </row>
    <row r="203" spans="1:15" x14ac:dyDescent="0.25">
      <c r="A203" s="4"/>
      <c r="B203" s="89"/>
      <c r="C203" s="5"/>
    </row>
    <row r="204" spans="1:15" x14ac:dyDescent="0.25">
      <c r="A204" s="4"/>
      <c r="B204" s="89"/>
      <c r="C204" s="5"/>
    </row>
    <row r="205" spans="1:15" x14ac:dyDescent="0.25">
      <c r="A205" s="4"/>
      <c r="B205" s="89"/>
      <c r="C205" s="5"/>
    </row>
    <row r="206" spans="1:15" x14ac:dyDescent="0.25">
      <c r="A206" s="4"/>
      <c r="B206" s="89"/>
      <c r="C206" s="5"/>
    </row>
    <row r="207" spans="1:15" x14ac:dyDescent="0.25">
      <c r="A207" s="4"/>
      <c r="B207" s="89"/>
      <c r="C207" s="5"/>
    </row>
    <row r="208" spans="1:15" x14ac:dyDescent="0.25">
      <c r="A208" s="4"/>
      <c r="B208" s="89"/>
      <c r="C208" s="5"/>
    </row>
    <row r="209" spans="1:7" x14ac:dyDescent="0.25">
      <c r="A209" s="4"/>
      <c r="B209" s="89"/>
      <c r="C209" s="5"/>
    </row>
    <row r="210" spans="1:7" x14ac:dyDescent="0.25">
      <c r="A210" s="4"/>
      <c r="B210" s="89"/>
      <c r="C210" s="5"/>
    </row>
    <row r="211" spans="1:7" x14ac:dyDescent="0.25">
      <c r="A211" s="4"/>
      <c r="B211" s="89"/>
      <c r="C211" s="5"/>
    </row>
    <row r="212" spans="1:7" x14ac:dyDescent="0.25">
      <c r="A212" s="4"/>
      <c r="B212" s="89"/>
      <c r="C212" s="5"/>
    </row>
    <row r="213" spans="1:7" x14ac:dyDescent="0.25">
      <c r="A213" s="4"/>
      <c r="B213" s="4"/>
      <c r="C213" s="4"/>
      <c r="D213" s="4"/>
      <c r="E213" s="4"/>
      <c r="F213" s="4"/>
      <c r="G213" s="4"/>
    </row>
    <row r="214" spans="1:7" x14ac:dyDescent="0.25">
      <c r="A214" s="4"/>
      <c r="B214" s="4"/>
      <c r="C214" s="4"/>
      <c r="D214" s="4"/>
      <c r="E214" s="4"/>
      <c r="F214" s="4"/>
      <c r="G214" s="4"/>
    </row>
    <row r="215" spans="1:7" x14ac:dyDescent="0.25">
      <c r="A215" s="4"/>
      <c r="B215" s="4"/>
      <c r="C215" s="4"/>
      <c r="D215" s="4"/>
      <c r="E215" s="4"/>
      <c r="F215" s="4"/>
      <c r="G215" s="4"/>
    </row>
    <row r="216" spans="1:7" x14ac:dyDescent="0.25">
      <c r="A216" s="4"/>
      <c r="B216" s="4"/>
      <c r="C216" s="4"/>
      <c r="D216" s="4"/>
      <c r="E216" s="4"/>
      <c r="F216" s="4"/>
      <c r="G216" s="4"/>
    </row>
    <row r="217" spans="1:7" x14ac:dyDescent="0.25">
      <c r="A217" s="4"/>
      <c r="B217" s="4"/>
      <c r="C217" s="4"/>
      <c r="D217" s="4"/>
      <c r="E217" s="4"/>
      <c r="F217" s="4"/>
      <c r="G217" s="4"/>
    </row>
    <row r="218" spans="1:7" x14ac:dyDescent="0.25">
      <c r="A218" s="4"/>
      <c r="B218" s="4"/>
      <c r="C218" s="4"/>
      <c r="D218" s="4"/>
      <c r="E218" s="4"/>
      <c r="F218" s="4"/>
      <c r="G218" s="4"/>
    </row>
    <row r="219" spans="1:7" x14ac:dyDescent="0.25">
      <c r="A219" s="4"/>
      <c r="B219" s="4"/>
      <c r="C219" s="4"/>
      <c r="D219" s="4"/>
      <c r="E219" s="4"/>
      <c r="F219" s="4"/>
      <c r="G219" s="4"/>
    </row>
    <row r="220" spans="1:7" x14ac:dyDescent="0.25">
      <c r="A220" s="4"/>
      <c r="B220" s="4"/>
      <c r="C220" s="4"/>
      <c r="D220" s="4"/>
      <c r="E220" s="4"/>
      <c r="F220" s="4"/>
      <c r="G220" s="4"/>
    </row>
    <row r="221" spans="1:7" x14ac:dyDescent="0.25">
      <c r="A221" s="4"/>
      <c r="B221" s="4"/>
      <c r="C221" s="4"/>
      <c r="D221" s="4"/>
      <c r="E221" s="4"/>
      <c r="F221" s="4"/>
      <c r="G221" s="4"/>
    </row>
    <row r="222" spans="1:7" x14ac:dyDescent="0.25">
      <c r="A222" s="4"/>
      <c r="B222" s="4"/>
      <c r="C222" s="4"/>
      <c r="D222" s="4"/>
      <c r="E222" s="4"/>
      <c r="F222" s="4"/>
      <c r="G222" s="4"/>
    </row>
    <row r="223" spans="1:7" x14ac:dyDescent="0.25">
      <c r="A223" s="4"/>
      <c r="B223" s="4"/>
      <c r="C223" s="4"/>
      <c r="D223" s="4"/>
      <c r="E223" s="4"/>
      <c r="F223" s="4"/>
      <c r="G223" s="4"/>
    </row>
    <row r="224" spans="1:7" x14ac:dyDescent="0.25">
      <c r="A224" s="4"/>
      <c r="B224" s="4"/>
      <c r="C224" s="4"/>
      <c r="D224" s="4"/>
      <c r="E224" s="4"/>
      <c r="F224" s="4"/>
      <c r="G224" s="4"/>
    </row>
    <row r="225" spans="1:7" x14ac:dyDescent="0.25">
      <c r="A225" s="4"/>
      <c r="B225" s="4"/>
      <c r="C225" s="4"/>
      <c r="D225" s="4"/>
      <c r="E225" s="4"/>
      <c r="F225" s="4"/>
      <c r="G225" s="4"/>
    </row>
    <row r="226" spans="1:7" x14ac:dyDescent="0.25">
      <c r="A226" s="4"/>
      <c r="B226" s="4"/>
      <c r="C226" s="4"/>
      <c r="D226" s="4"/>
      <c r="E226" s="4"/>
      <c r="F226" s="4"/>
      <c r="G226" s="4"/>
    </row>
    <row r="227" spans="1:7" x14ac:dyDescent="0.25">
      <c r="A227" s="4"/>
      <c r="B227" s="4"/>
      <c r="C227" s="4"/>
      <c r="D227" s="4"/>
      <c r="E227" s="4"/>
      <c r="F227" s="4"/>
      <c r="G227" s="4"/>
    </row>
    <row r="228" spans="1:7" x14ac:dyDescent="0.25">
      <c r="A228" s="4"/>
      <c r="B228" s="4"/>
      <c r="C228" s="4"/>
      <c r="D228" s="4"/>
      <c r="E228" s="4"/>
      <c r="F228" s="4"/>
      <c r="G228" s="4"/>
    </row>
    <row r="229" spans="1:7" x14ac:dyDescent="0.25">
      <c r="A229" s="4"/>
      <c r="B229" s="4"/>
      <c r="C229" s="4"/>
      <c r="D229" s="4"/>
      <c r="E229" s="4"/>
      <c r="F229" s="4"/>
      <c r="G229" s="4"/>
    </row>
    <row r="230" spans="1:7" x14ac:dyDescent="0.25">
      <c r="A230" s="4"/>
      <c r="B230" s="4"/>
      <c r="C230" s="4"/>
      <c r="D230" s="4"/>
      <c r="E230" s="4"/>
      <c r="F230" s="4"/>
      <c r="G230" s="4"/>
    </row>
    <row r="231" spans="1:7" x14ac:dyDescent="0.25">
      <c r="A231" s="4"/>
      <c r="B231" s="4"/>
      <c r="C231" s="4"/>
      <c r="D231" s="4"/>
      <c r="E231" s="4"/>
      <c r="F231" s="4"/>
      <c r="G231" s="4"/>
    </row>
    <row r="232" spans="1:7" x14ac:dyDescent="0.25">
      <c r="A232" s="4"/>
      <c r="B232" s="4"/>
      <c r="C232" s="4"/>
      <c r="D232" s="4"/>
      <c r="E232" s="4"/>
      <c r="F232" s="4"/>
      <c r="G232" s="4"/>
    </row>
    <row r="233" spans="1:7" x14ac:dyDescent="0.25">
      <c r="A233" s="4"/>
      <c r="B233" s="4"/>
      <c r="C233" s="4"/>
      <c r="D233" s="4"/>
      <c r="E233" s="4"/>
      <c r="F233" s="4"/>
      <c r="G233" s="4"/>
    </row>
    <row r="234" spans="1:7" x14ac:dyDescent="0.25">
      <c r="A234" s="4"/>
      <c r="B234" s="4"/>
      <c r="C234" s="4"/>
      <c r="D234" s="4"/>
      <c r="E234" s="4"/>
      <c r="F234" s="4"/>
      <c r="G234" s="4"/>
    </row>
    <row r="235" spans="1:7" x14ac:dyDescent="0.25">
      <c r="A235" s="4"/>
      <c r="B235" s="4"/>
      <c r="C235" s="4"/>
      <c r="D235" s="4"/>
      <c r="E235" s="4"/>
      <c r="F235" s="4"/>
      <c r="G235" s="4"/>
    </row>
    <row r="236" spans="1:7" x14ac:dyDescent="0.25">
      <c r="A236" s="4"/>
      <c r="B236" s="4"/>
      <c r="C236" s="4"/>
      <c r="D236" s="4"/>
      <c r="E236" s="4"/>
      <c r="F236" s="4"/>
      <c r="G236" s="4"/>
    </row>
    <row r="237" spans="1:7" x14ac:dyDescent="0.25">
      <c r="A237" s="4"/>
      <c r="B237" s="4"/>
      <c r="C237" s="4"/>
      <c r="D237" s="4"/>
      <c r="E237" s="4"/>
      <c r="F237" s="4"/>
      <c r="G237" s="4"/>
    </row>
    <row r="238" spans="1:7" x14ac:dyDescent="0.25">
      <c r="A238" s="4"/>
      <c r="B238" s="4"/>
      <c r="C238" s="4"/>
      <c r="D238" s="4"/>
      <c r="E238" s="4"/>
      <c r="F238" s="4"/>
      <c r="G238" s="4"/>
    </row>
    <row r="239" spans="1:7" x14ac:dyDescent="0.25">
      <c r="A239" s="4"/>
      <c r="B239" s="4"/>
      <c r="C239" s="4"/>
      <c r="D239" s="4"/>
      <c r="E239" s="4"/>
      <c r="F239" s="4"/>
      <c r="G239" s="4"/>
    </row>
    <row r="240" spans="1:7" x14ac:dyDescent="0.25">
      <c r="A240" s="4"/>
      <c r="B240" s="4"/>
      <c r="C240" s="4"/>
      <c r="D240" s="4"/>
      <c r="E240" s="4"/>
      <c r="F240" s="4"/>
      <c r="G240" s="4"/>
    </row>
    <row r="241" spans="1:7" x14ac:dyDescent="0.25">
      <c r="A241" s="4"/>
      <c r="B241" s="4"/>
      <c r="C241" s="4"/>
      <c r="D241" s="4"/>
      <c r="E241" s="4"/>
      <c r="F241" s="4"/>
      <c r="G241" s="4"/>
    </row>
    <row r="242" spans="1:7" x14ac:dyDescent="0.25">
      <c r="A242" s="4"/>
      <c r="B242" s="4"/>
      <c r="C242" s="4"/>
      <c r="D242" s="4"/>
      <c r="E242" s="4"/>
      <c r="F242" s="4"/>
      <c r="G242" s="4"/>
    </row>
    <row r="243" spans="1:7" x14ac:dyDescent="0.25">
      <c r="A243" s="4"/>
      <c r="B243" s="4"/>
      <c r="C243" s="4"/>
      <c r="D243" s="4"/>
      <c r="E243" s="4"/>
      <c r="F243" s="4"/>
      <c r="G243" s="4"/>
    </row>
    <row r="244" spans="1:7" x14ac:dyDescent="0.25">
      <c r="A244" s="4"/>
      <c r="B244" s="4"/>
      <c r="C244" s="4"/>
      <c r="D244" s="4"/>
      <c r="E244" s="4"/>
      <c r="F244" s="4"/>
      <c r="G244" s="4"/>
    </row>
    <row r="245" spans="1:7" x14ac:dyDescent="0.25">
      <c r="A245" s="4"/>
      <c r="B245" s="4"/>
      <c r="C245" s="4"/>
      <c r="D245" s="4"/>
      <c r="E245" s="4"/>
      <c r="F245" s="4"/>
      <c r="G245" s="4"/>
    </row>
    <row r="246" spans="1:7" x14ac:dyDescent="0.25">
      <c r="A246" s="4"/>
      <c r="B246" s="4"/>
      <c r="C246" s="4"/>
      <c r="D246" s="4"/>
      <c r="E246" s="4"/>
      <c r="F246" s="4"/>
      <c r="G246" s="4"/>
    </row>
    <row r="247" spans="1:7" x14ac:dyDescent="0.25">
      <c r="A247" s="4"/>
      <c r="B247" s="4"/>
      <c r="C247" s="4"/>
      <c r="D247" s="4"/>
      <c r="E247" s="4"/>
      <c r="F247" s="4"/>
      <c r="G247" s="4"/>
    </row>
    <row r="248" spans="1:7" x14ac:dyDescent="0.25">
      <c r="A248" s="4"/>
      <c r="B248" s="4"/>
      <c r="C248" s="4"/>
      <c r="D248" s="4"/>
      <c r="E248" s="4"/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x14ac:dyDescent="0.25">
      <c r="A250" s="4"/>
      <c r="B250" s="4"/>
      <c r="C250" s="4"/>
      <c r="D250" s="4"/>
      <c r="E250" s="4"/>
      <c r="F250" s="4"/>
      <c r="G250" s="4"/>
    </row>
    <row r="251" spans="1:7" x14ac:dyDescent="0.25">
      <c r="A251" s="4"/>
      <c r="B251" s="4"/>
      <c r="C251" s="4"/>
      <c r="D251" s="4"/>
      <c r="E251" s="4"/>
      <c r="F251" s="4"/>
      <c r="G251" s="4"/>
    </row>
    <row r="252" spans="1:7" x14ac:dyDescent="0.25">
      <c r="A252" s="4"/>
      <c r="B252" s="4"/>
      <c r="C252" s="4"/>
      <c r="D252" s="4"/>
      <c r="E252" s="4"/>
      <c r="F252" s="4"/>
      <c r="G252" s="4"/>
    </row>
    <row r="253" spans="1:7" x14ac:dyDescent="0.25">
      <c r="A253" s="4"/>
      <c r="B253" s="4"/>
      <c r="C253" s="4"/>
      <c r="D253" s="4"/>
      <c r="E253" s="4"/>
      <c r="F253" s="4"/>
      <c r="G253" s="4"/>
    </row>
    <row r="254" spans="1:7" x14ac:dyDescent="0.25">
      <c r="A254" s="4"/>
      <c r="B254" s="4"/>
      <c r="C254" s="4"/>
      <c r="D254" s="4"/>
      <c r="E254" s="4"/>
      <c r="F254" s="4"/>
      <c r="G254" s="4"/>
    </row>
    <row r="255" spans="1:7" x14ac:dyDescent="0.25">
      <c r="A255" s="4"/>
      <c r="B255" s="89"/>
      <c r="C255" s="5"/>
    </row>
    <row r="256" spans="1:7" x14ac:dyDescent="0.25">
      <c r="A256" s="4"/>
      <c r="B256" s="89"/>
      <c r="C256" s="5"/>
    </row>
    <row r="257" spans="1:3" x14ac:dyDescent="0.25">
      <c r="A257" s="4"/>
      <c r="B257" s="89"/>
      <c r="C257" s="5"/>
    </row>
    <row r="258" spans="1:3" x14ac:dyDescent="0.25">
      <c r="A258" s="4"/>
      <c r="B258" s="89"/>
      <c r="C258" s="5"/>
    </row>
  </sheetData>
  <mergeCells count="4">
    <mergeCell ref="D6:G6"/>
    <mergeCell ref="H6:K6"/>
    <mergeCell ref="L6:O6"/>
    <mergeCell ref="A4:O4"/>
  </mergeCells>
  <phoneticPr fontId="44" type="noConversion"/>
  <pageMargins left="0.39370078740157483" right="0.39370078740157483" top="0.39370078740157483" bottom="0.35433070866141736" header="0.51181102362204722" footer="0.51181102362204722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31F1-3DCC-4AE2-B734-6C9949154C8F}">
  <sheetPr>
    <pageSetUpPr fitToPage="1"/>
  </sheetPr>
  <dimension ref="A1:O293"/>
  <sheetViews>
    <sheetView view="pageBreakPreview" topLeftCell="C241" zoomScale="115" zoomScaleNormal="100" zoomScaleSheetLayoutView="115" workbookViewId="0">
      <selection activeCell="C269" sqref="C269"/>
    </sheetView>
  </sheetViews>
  <sheetFormatPr defaultColWidth="8.85546875" defaultRowHeight="15" x14ac:dyDescent="0.25"/>
  <cols>
    <col min="1" max="1" width="4.85546875" style="70" bestFit="1" customWidth="1"/>
    <col min="2" max="2" width="6.42578125" style="38" bestFit="1" customWidth="1"/>
    <col min="3" max="3" width="65.7109375" style="38" customWidth="1"/>
    <col min="4" max="5" width="10.7109375" style="5" bestFit="1" customWidth="1"/>
    <col min="6" max="6" width="9" style="5" bestFit="1" customWidth="1"/>
    <col min="7" max="7" width="7.85546875" style="5" bestFit="1" customWidth="1"/>
    <col min="8" max="9" width="10.7109375" bestFit="1" customWidth="1"/>
    <col min="12" max="13" width="11.28515625" bestFit="1" customWidth="1"/>
    <col min="14" max="14" width="10.140625" bestFit="1" customWidth="1"/>
  </cols>
  <sheetData>
    <row r="1" spans="1:15" x14ac:dyDescent="0.25">
      <c r="A1" s="5"/>
      <c r="B1" s="5"/>
      <c r="C1" s="5"/>
      <c r="G1" s="2"/>
      <c r="O1" s="2" t="s">
        <v>207</v>
      </c>
    </row>
    <row r="2" spans="1:15" x14ac:dyDescent="0.25">
      <c r="A2" s="5"/>
      <c r="B2" s="5"/>
      <c r="C2" s="5"/>
      <c r="G2" s="3"/>
      <c r="O2" s="3" t="s">
        <v>382</v>
      </c>
    </row>
    <row r="3" spans="1:15" ht="16.5" customHeight="1" x14ac:dyDescent="0.2">
      <c r="A3" s="219" t="s">
        <v>200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x14ac:dyDescent="0.25">
      <c r="A4" s="5"/>
      <c r="B4" s="5"/>
      <c r="C4" s="5"/>
    </row>
    <row r="5" spans="1:15" ht="16.5" customHeight="1" x14ac:dyDescent="0.2">
      <c r="A5" s="219" t="s">
        <v>201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thickBot="1" x14ac:dyDescent="0.25">
      <c r="A6" s="39"/>
      <c r="B6" s="39"/>
      <c r="C6" s="39"/>
      <c r="D6" s="40"/>
      <c r="E6" s="40"/>
      <c r="F6" s="40"/>
      <c r="G6" s="40"/>
    </row>
    <row r="7" spans="1:15" ht="15" customHeight="1" thickBot="1" x14ac:dyDescent="0.25">
      <c r="A7" s="41"/>
      <c r="B7" s="42"/>
      <c r="C7" s="43"/>
      <c r="D7" s="217" t="s">
        <v>120</v>
      </c>
      <c r="E7" s="218"/>
      <c r="F7" s="218"/>
      <c r="G7" s="218"/>
      <c r="H7" s="217" t="s">
        <v>348</v>
      </c>
      <c r="I7" s="218"/>
      <c r="J7" s="218"/>
      <c r="K7" s="218"/>
      <c r="L7" s="217" t="s">
        <v>349</v>
      </c>
      <c r="M7" s="218"/>
      <c r="N7" s="218"/>
      <c r="O7" s="218"/>
    </row>
    <row r="8" spans="1:15" ht="45.75" thickBot="1" x14ac:dyDescent="0.3">
      <c r="A8" s="44"/>
      <c r="B8" s="45"/>
      <c r="C8" s="46"/>
      <c r="D8" s="47" t="s">
        <v>21</v>
      </c>
      <c r="E8" s="7" t="s">
        <v>37</v>
      </c>
      <c r="F8" s="8" t="s">
        <v>38</v>
      </c>
      <c r="G8" s="48" t="s">
        <v>116</v>
      </c>
      <c r="H8" s="47" t="s">
        <v>21</v>
      </c>
      <c r="I8" s="7" t="s">
        <v>37</v>
      </c>
      <c r="J8" s="8" t="s">
        <v>38</v>
      </c>
      <c r="K8" s="48" t="s">
        <v>116</v>
      </c>
      <c r="L8" s="47" t="s">
        <v>21</v>
      </c>
      <c r="M8" s="7" t="s">
        <v>37</v>
      </c>
      <c r="N8" s="8" t="s">
        <v>38</v>
      </c>
      <c r="O8" s="48" t="s">
        <v>116</v>
      </c>
    </row>
    <row r="9" spans="1:15" ht="14.25" x14ac:dyDescent="0.2">
      <c r="A9" s="49" t="s">
        <v>3</v>
      </c>
      <c r="B9" s="50" t="s">
        <v>4</v>
      </c>
      <c r="C9" s="51" t="s">
        <v>5</v>
      </c>
      <c r="D9" s="52"/>
      <c r="E9" s="53"/>
      <c r="F9" s="53"/>
      <c r="G9" s="54"/>
      <c r="H9" s="52"/>
      <c r="I9" s="53"/>
      <c r="J9" s="53"/>
      <c r="K9" s="54"/>
      <c r="L9" s="52"/>
      <c r="M9" s="53"/>
      <c r="N9" s="53"/>
      <c r="O9" s="54"/>
    </row>
    <row r="10" spans="1:15" ht="14.25" x14ac:dyDescent="0.2">
      <c r="A10" s="55"/>
      <c r="B10" s="56"/>
      <c r="C10" s="17"/>
      <c r="D10" s="14"/>
      <c r="E10" s="15"/>
      <c r="F10" s="15"/>
      <c r="G10" s="32"/>
      <c r="H10" s="14"/>
      <c r="I10" s="15"/>
      <c r="J10" s="15"/>
      <c r="K10" s="32"/>
      <c r="L10" s="14"/>
      <c r="M10" s="15"/>
      <c r="N10" s="15"/>
      <c r="O10" s="32"/>
    </row>
    <row r="11" spans="1:15" ht="14.25" x14ac:dyDescent="0.2">
      <c r="A11" s="55">
        <v>101</v>
      </c>
      <c r="B11" s="57"/>
      <c r="C11" s="13" t="s">
        <v>142</v>
      </c>
      <c r="D11" s="14"/>
      <c r="E11" s="15"/>
      <c r="F11" s="15"/>
      <c r="G11" s="32"/>
      <c r="H11" s="14"/>
      <c r="I11" s="15"/>
      <c r="J11" s="15"/>
      <c r="K11" s="32"/>
      <c r="L11" s="14"/>
      <c r="M11" s="15"/>
      <c r="N11" s="15"/>
      <c r="O11" s="32"/>
    </row>
    <row r="12" spans="1:15" x14ac:dyDescent="0.25">
      <c r="A12" s="9"/>
      <c r="B12" s="58" t="s">
        <v>6</v>
      </c>
      <c r="C12" s="59" t="s">
        <v>19</v>
      </c>
      <c r="D12" s="16">
        <v>655671</v>
      </c>
      <c r="E12" s="11">
        <f>D12</f>
        <v>655671</v>
      </c>
      <c r="F12" s="11">
        <v>0</v>
      </c>
      <c r="G12" s="27">
        <v>0</v>
      </c>
      <c r="H12" s="16">
        <v>25212</v>
      </c>
      <c r="I12" s="11">
        <f>H12</f>
        <v>25212</v>
      </c>
      <c r="J12" s="11">
        <v>0</v>
      </c>
      <c r="K12" s="27">
        <v>0</v>
      </c>
      <c r="L12" s="16">
        <f>D12+H12</f>
        <v>680883</v>
      </c>
      <c r="M12" s="11">
        <f t="shared" ref="M12:O12" si="0">E12+I12</f>
        <v>680883</v>
      </c>
      <c r="N12" s="11">
        <f t="shared" si="0"/>
        <v>0</v>
      </c>
      <c r="O12" s="27">
        <f t="shared" si="0"/>
        <v>0</v>
      </c>
    </row>
    <row r="13" spans="1:15" x14ac:dyDescent="0.25">
      <c r="A13" s="9"/>
      <c r="B13" s="58" t="s">
        <v>10</v>
      </c>
      <c r="C13" s="59" t="s">
        <v>47</v>
      </c>
      <c r="D13" s="16">
        <v>87243</v>
      </c>
      <c r="E13" s="11">
        <f>D13</f>
        <v>87243</v>
      </c>
      <c r="F13" s="11">
        <v>0</v>
      </c>
      <c r="G13" s="27">
        <v>0</v>
      </c>
      <c r="H13" s="16">
        <v>4563</v>
      </c>
      <c r="I13" s="11">
        <f>H13</f>
        <v>4563</v>
      </c>
      <c r="J13" s="11">
        <v>0</v>
      </c>
      <c r="K13" s="27">
        <v>0</v>
      </c>
      <c r="L13" s="16">
        <f t="shared" ref="L13:L76" si="1">D13+H13</f>
        <v>91806</v>
      </c>
      <c r="M13" s="11">
        <f t="shared" ref="M13:M76" si="2">E13+I13</f>
        <v>91806</v>
      </c>
      <c r="N13" s="11">
        <f t="shared" ref="N13:N76" si="3">F13+J13</f>
        <v>0</v>
      </c>
      <c r="O13" s="27">
        <f t="shared" ref="O13:O76" si="4">G13+K13</f>
        <v>0</v>
      </c>
    </row>
    <row r="14" spans="1:15" x14ac:dyDescent="0.25">
      <c r="A14" s="9"/>
      <c r="B14" s="58" t="s">
        <v>11</v>
      </c>
      <c r="C14" s="59" t="s">
        <v>23</v>
      </c>
      <c r="D14" s="16">
        <v>58317</v>
      </c>
      <c r="E14" s="11">
        <f>D14</f>
        <v>58317</v>
      </c>
      <c r="F14" s="11">
        <v>0</v>
      </c>
      <c r="G14" s="27">
        <v>0</v>
      </c>
      <c r="H14" s="16"/>
      <c r="I14" s="11"/>
      <c r="J14" s="11"/>
      <c r="K14" s="27"/>
      <c r="L14" s="16">
        <f t="shared" si="1"/>
        <v>58317</v>
      </c>
      <c r="M14" s="11">
        <f t="shared" si="2"/>
        <v>58317</v>
      </c>
      <c r="N14" s="11">
        <f t="shared" si="3"/>
        <v>0</v>
      </c>
      <c r="O14" s="27">
        <f t="shared" si="4"/>
        <v>0</v>
      </c>
    </row>
    <row r="15" spans="1:15" x14ac:dyDescent="0.25">
      <c r="A15" s="60"/>
      <c r="B15" s="20" t="s">
        <v>16</v>
      </c>
      <c r="C15" s="59" t="s">
        <v>42</v>
      </c>
      <c r="D15" s="16"/>
      <c r="E15" s="11"/>
      <c r="F15" s="11"/>
      <c r="G15" s="27"/>
      <c r="H15" s="16"/>
      <c r="I15" s="11"/>
      <c r="J15" s="11"/>
      <c r="K15" s="27"/>
      <c r="L15" s="16"/>
      <c r="M15" s="11"/>
      <c r="N15" s="11"/>
      <c r="O15" s="27"/>
    </row>
    <row r="16" spans="1:15" x14ac:dyDescent="0.25">
      <c r="A16" s="60"/>
      <c r="B16" s="20"/>
      <c r="C16" s="59" t="s">
        <v>216</v>
      </c>
      <c r="D16" s="16">
        <v>800</v>
      </c>
      <c r="E16" s="11">
        <f>D16</f>
        <v>800</v>
      </c>
      <c r="F16" s="11">
        <v>0</v>
      </c>
      <c r="G16" s="27">
        <v>0</v>
      </c>
      <c r="H16" s="16"/>
      <c r="I16" s="11"/>
      <c r="J16" s="11"/>
      <c r="K16" s="27"/>
      <c r="L16" s="16">
        <f t="shared" si="1"/>
        <v>800</v>
      </c>
      <c r="M16" s="11">
        <f t="shared" si="2"/>
        <v>800</v>
      </c>
      <c r="N16" s="11">
        <f t="shared" si="3"/>
        <v>0</v>
      </c>
      <c r="O16" s="27">
        <f t="shared" si="4"/>
        <v>0</v>
      </c>
    </row>
    <row r="17" spans="1:15" x14ac:dyDescent="0.25">
      <c r="A17" s="60"/>
      <c r="B17" s="20"/>
      <c r="C17" s="59" t="s">
        <v>217</v>
      </c>
      <c r="D17" s="16">
        <v>3500</v>
      </c>
      <c r="E17" s="11">
        <f t="shared" ref="E17:E21" si="5">D17</f>
        <v>3500</v>
      </c>
      <c r="F17" s="11">
        <v>0</v>
      </c>
      <c r="G17" s="27">
        <v>0</v>
      </c>
      <c r="H17" s="16"/>
      <c r="I17" s="11"/>
      <c r="J17" s="11"/>
      <c r="K17" s="27"/>
      <c r="L17" s="16">
        <f t="shared" si="1"/>
        <v>3500</v>
      </c>
      <c r="M17" s="11">
        <f t="shared" si="2"/>
        <v>3500</v>
      </c>
      <c r="N17" s="11">
        <f t="shared" si="3"/>
        <v>0</v>
      </c>
      <c r="O17" s="27">
        <f t="shared" si="4"/>
        <v>0</v>
      </c>
    </row>
    <row r="18" spans="1:15" x14ac:dyDescent="0.25">
      <c r="A18" s="60"/>
      <c r="B18" s="20"/>
      <c r="C18" s="59" t="s">
        <v>334</v>
      </c>
      <c r="D18" s="16">
        <v>500</v>
      </c>
      <c r="E18" s="11">
        <f t="shared" si="5"/>
        <v>500</v>
      </c>
      <c r="F18" s="11">
        <v>0</v>
      </c>
      <c r="G18" s="27">
        <v>0</v>
      </c>
      <c r="H18" s="16"/>
      <c r="I18" s="11"/>
      <c r="J18" s="11"/>
      <c r="K18" s="27"/>
      <c r="L18" s="16">
        <f t="shared" si="1"/>
        <v>500</v>
      </c>
      <c r="M18" s="11">
        <f t="shared" si="2"/>
        <v>500</v>
      </c>
      <c r="N18" s="11">
        <f t="shared" si="3"/>
        <v>0</v>
      </c>
      <c r="O18" s="27">
        <f t="shared" si="4"/>
        <v>0</v>
      </c>
    </row>
    <row r="19" spans="1:15" x14ac:dyDescent="0.25">
      <c r="A19" s="60"/>
      <c r="B19" s="20"/>
      <c r="C19" s="59" t="s">
        <v>338</v>
      </c>
      <c r="D19" s="16">
        <v>900</v>
      </c>
      <c r="E19" s="11">
        <f t="shared" si="5"/>
        <v>900</v>
      </c>
      <c r="F19" s="11">
        <v>0</v>
      </c>
      <c r="G19" s="27">
        <v>0</v>
      </c>
      <c r="H19" s="16"/>
      <c r="I19" s="11"/>
      <c r="J19" s="11"/>
      <c r="K19" s="27"/>
      <c r="L19" s="16">
        <f t="shared" si="1"/>
        <v>900</v>
      </c>
      <c r="M19" s="11">
        <f t="shared" si="2"/>
        <v>900</v>
      </c>
      <c r="N19" s="11">
        <f t="shared" si="3"/>
        <v>0</v>
      </c>
      <c r="O19" s="27">
        <f t="shared" si="4"/>
        <v>0</v>
      </c>
    </row>
    <row r="20" spans="1:15" ht="30" x14ac:dyDescent="0.25">
      <c r="A20" s="60"/>
      <c r="B20" s="20"/>
      <c r="C20" s="28" t="s">
        <v>339</v>
      </c>
      <c r="D20" s="16">
        <v>4200</v>
      </c>
      <c r="E20" s="11">
        <f t="shared" si="5"/>
        <v>4200</v>
      </c>
      <c r="F20" s="11">
        <v>0</v>
      </c>
      <c r="G20" s="27">
        <v>0</v>
      </c>
      <c r="H20" s="16"/>
      <c r="I20" s="11"/>
      <c r="J20" s="11"/>
      <c r="K20" s="27"/>
      <c r="L20" s="16">
        <f t="shared" si="1"/>
        <v>4200</v>
      </c>
      <c r="M20" s="11">
        <f t="shared" si="2"/>
        <v>4200</v>
      </c>
      <c r="N20" s="11">
        <f t="shared" si="3"/>
        <v>0</v>
      </c>
      <c r="O20" s="27">
        <f t="shared" si="4"/>
        <v>0</v>
      </c>
    </row>
    <row r="21" spans="1:15" x14ac:dyDescent="0.25">
      <c r="A21" s="60"/>
      <c r="B21" s="20"/>
      <c r="C21" s="59" t="s">
        <v>335</v>
      </c>
      <c r="D21" s="16">
        <v>457</v>
      </c>
      <c r="E21" s="11">
        <f t="shared" si="5"/>
        <v>457</v>
      </c>
      <c r="F21" s="11">
        <v>0</v>
      </c>
      <c r="G21" s="27">
        <v>0</v>
      </c>
      <c r="H21" s="16"/>
      <c r="I21" s="11"/>
      <c r="J21" s="11"/>
      <c r="K21" s="27"/>
      <c r="L21" s="16">
        <f t="shared" si="1"/>
        <v>457</v>
      </c>
      <c r="M21" s="11">
        <f t="shared" si="2"/>
        <v>457</v>
      </c>
      <c r="N21" s="11">
        <f t="shared" si="3"/>
        <v>0</v>
      </c>
      <c r="O21" s="27">
        <f t="shared" si="4"/>
        <v>0</v>
      </c>
    </row>
    <row r="22" spans="1:15" x14ac:dyDescent="0.25">
      <c r="A22" s="61"/>
      <c r="B22" s="62"/>
      <c r="C22" s="63" t="s">
        <v>44</v>
      </c>
      <c r="D22" s="33">
        <f>SUM(D16:D21)</f>
        <v>10357</v>
      </c>
      <c r="E22" s="24">
        <f>SUM(E16:E21)</f>
        <v>10357</v>
      </c>
      <c r="F22" s="19">
        <f>SUM(F16)</f>
        <v>0</v>
      </c>
      <c r="G22" s="26">
        <f>SUM(G16)</f>
        <v>0</v>
      </c>
      <c r="H22" s="33">
        <f>SUM(H16:H21)</f>
        <v>0</v>
      </c>
      <c r="I22" s="24">
        <f>SUM(I16:I21)</f>
        <v>0</v>
      </c>
      <c r="J22" s="19">
        <f>SUM(J16)</f>
        <v>0</v>
      </c>
      <c r="K22" s="26">
        <f>SUM(K16)</f>
        <v>0</v>
      </c>
      <c r="L22" s="33">
        <f t="shared" si="1"/>
        <v>10357</v>
      </c>
      <c r="M22" s="24">
        <f t="shared" si="2"/>
        <v>10357</v>
      </c>
      <c r="N22" s="19">
        <f t="shared" si="3"/>
        <v>0</v>
      </c>
      <c r="O22" s="26">
        <f t="shared" si="4"/>
        <v>0</v>
      </c>
    </row>
    <row r="23" spans="1:15" x14ac:dyDescent="0.25">
      <c r="A23" s="61"/>
      <c r="B23" s="20" t="s">
        <v>18</v>
      </c>
      <c r="C23" s="59" t="s">
        <v>17</v>
      </c>
      <c r="D23" s="18"/>
      <c r="E23" s="19"/>
      <c r="F23" s="19"/>
      <c r="G23" s="26"/>
      <c r="H23" s="18"/>
      <c r="I23" s="19"/>
      <c r="J23" s="19"/>
      <c r="K23" s="26"/>
      <c r="L23" s="18">
        <f t="shared" si="1"/>
        <v>0</v>
      </c>
      <c r="M23" s="19">
        <f t="shared" si="2"/>
        <v>0</v>
      </c>
      <c r="N23" s="19">
        <f t="shared" si="3"/>
        <v>0</v>
      </c>
      <c r="O23" s="26">
        <f t="shared" si="4"/>
        <v>0</v>
      </c>
    </row>
    <row r="24" spans="1:15" x14ac:dyDescent="0.25">
      <c r="A24" s="61"/>
      <c r="B24" s="20"/>
      <c r="C24" s="59" t="s">
        <v>147</v>
      </c>
      <c r="D24" s="16">
        <v>201</v>
      </c>
      <c r="E24" s="11">
        <v>201</v>
      </c>
      <c r="F24" s="11">
        <v>0</v>
      </c>
      <c r="G24" s="27">
        <v>0</v>
      </c>
      <c r="H24" s="16"/>
      <c r="I24" s="11"/>
      <c r="J24" s="11"/>
      <c r="K24" s="27"/>
      <c r="L24" s="16">
        <f t="shared" si="1"/>
        <v>201</v>
      </c>
      <c r="M24" s="11">
        <f t="shared" si="2"/>
        <v>201</v>
      </c>
      <c r="N24" s="11">
        <f t="shared" si="3"/>
        <v>0</v>
      </c>
      <c r="O24" s="27">
        <f t="shared" si="4"/>
        <v>0</v>
      </c>
    </row>
    <row r="25" spans="1:15" x14ac:dyDescent="0.25">
      <c r="A25" s="61"/>
      <c r="B25" s="20"/>
      <c r="C25" s="59" t="s">
        <v>336</v>
      </c>
      <c r="D25" s="16">
        <v>4000</v>
      </c>
      <c r="E25" s="11">
        <v>4000</v>
      </c>
      <c r="F25" s="11">
        <v>0</v>
      </c>
      <c r="G25" s="27">
        <v>0</v>
      </c>
      <c r="H25" s="16"/>
      <c r="I25" s="11"/>
      <c r="J25" s="11"/>
      <c r="K25" s="27"/>
      <c r="L25" s="16">
        <f t="shared" si="1"/>
        <v>4000</v>
      </c>
      <c r="M25" s="11">
        <f t="shared" si="2"/>
        <v>4000</v>
      </c>
      <c r="N25" s="11">
        <f t="shared" si="3"/>
        <v>0</v>
      </c>
      <c r="O25" s="27">
        <f t="shared" si="4"/>
        <v>0</v>
      </c>
    </row>
    <row r="26" spans="1:15" x14ac:dyDescent="0.25">
      <c r="A26" s="61"/>
      <c r="B26" s="20"/>
      <c r="C26" s="63" t="s">
        <v>84</v>
      </c>
      <c r="D26" s="33">
        <f>SUM(D24:D25)</f>
        <v>4201</v>
      </c>
      <c r="E26" s="24">
        <f>SUM(E24:E25)</f>
        <v>4201</v>
      </c>
      <c r="F26" s="19">
        <f>SUM(F23:F25)</f>
        <v>0</v>
      </c>
      <c r="G26" s="26">
        <f>SUM(G23:G25)</f>
        <v>0</v>
      </c>
      <c r="H26" s="33">
        <f>SUM(H24:H25)</f>
        <v>0</v>
      </c>
      <c r="I26" s="24">
        <f>SUM(I24:I25)</f>
        <v>0</v>
      </c>
      <c r="J26" s="19">
        <f>SUM(J23:J25)</f>
        <v>0</v>
      </c>
      <c r="K26" s="26">
        <f>SUM(K23:K25)</f>
        <v>0</v>
      </c>
      <c r="L26" s="33">
        <f t="shared" si="1"/>
        <v>4201</v>
      </c>
      <c r="M26" s="24">
        <f t="shared" si="2"/>
        <v>4201</v>
      </c>
      <c r="N26" s="19">
        <f t="shared" si="3"/>
        <v>0</v>
      </c>
      <c r="O26" s="26">
        <f t="shared" si="4"/>
        <v>0</v>
      </c>
    </row>
    <row r="27" spans="1:15" x14ac:dyDescent="0.25">
      <c r="A27" s="60"/>
      <c r="B27" s="20"/>
      <c r="C27" s="17" t="s">
        <v>8</v>
      </c>
      <c r="D27" s="64">
        <f t="shared" ref="D27:K27" si="6">D12+D13+D14+D22+D26</f>
        <v>815789</v>
      </c>
      <c r="E27" s="65">
        <f t="shared" si="6"/>
        <v>815789</v>
      </c>
      <c r="F27" s="65">
        <f t="shared" si="6"/>
        <v>0</v>
      </c>
      <c r="G27" s="66">
        <f t="shared" si="6"/>
        <v>0</v>
      </c>
      <c r="H27" s="64">
        <f t="shared" si="6"/>
        <v>29775</v>
      </c>
      <c r="I27" s="65">
        <f t="shared" si="6"/>
        <v>29775</v>
      </c>
      <c r="J27" s="65">
        <f t="shared" si="6"/>
        <v>0</v>
      </c>
      <c r="K27" s="66">
        <f t="shared" si="6"/>
        <v>0</v>
      </c>
      <c r="L27" s="64">
        <f t="shared" si="1"/>
        <v>845564</v>
      </c>
      <c r="M27" s="65">
        <f t="shared" si="2"/>
        <v>845564</v>
      </c>
      <c r="N27" s="65">
        <f t="shared" si="3"/>
        <v>0</v>
      </c>
      <c r="O27" s="66">
        <f t="shared" si="4"/>
        <v>0</v>
      </c>
    </row>
    <row r="28" spans="1:15" x14ac:dyDescent="0.25">
      <c r="A28" s="60"/>
      <c r="B28" s="20"/>
      <c r="C28" s="59"/>
      <c r="D28" s="16"/>
      <c r="E28" s="11"/>
      <c r="F28" s="11"/>
      <c r="G28" s="27"/>
      <c r="H28" s="16"/>
      <c r="I28" s="11"/>
      <c r="J28" s="11"/>
      <c r="K28" s="27"/>
      <c r="L28" s="16"/>
      <c r="M28" s="11"/>
      <c r="N28" s="11"/>
      <c r="O28" s="27"/>
    </row>
    <row r="29" spans="1:15" x14ac:dyDescent="0.25">
      <c r="A29" s="55">
        <v>102</v>
      </c>
      <c r="B29" s="20"/>
      <c r="C29" s="17" t="s">
        <v>94</v>
      </c>
      <c r="D29" s="14"/>
      <c r="E29" s="15"/>
      <c r="F29" s="15"/>
      <c r="G29" s="32"/>
      <c r="H29" s="14"/>
      <c r="I29" s="15"/>
      <c r="J29" s="15"/>
      <c r="K29" s="32"/>
      <c r="L29" s="14"/>
      <c r="M29" s="15"/>
      <c r="N29" s="15"/>
      <c r="O29" s="32"/>
    </row>
    <row r="30" spans="1:15" x14ac:dyDescent="0.25">
      <c r="A30" s="9"/>
      <c r="B30" s="58" t="s">
        <v>6</v>
      </c>
      <c r="C30" s="59" t="s">
        <v>19</v>
      </c>
      <c r="D30" s="16">
        <v>113620</v>
      </c>
      <c r="E30" s="11">
        <f>D30</f>
        <v>113620</v>
      </c>
      <c r="F30" s="11">
        <v>0</v>
      </c>
      <c r="G30" s="27">
        <v>0</v>
      </c>
      <c r="H30" s="16">
        <v>3255</v>
      </c>
      <c r="I30" s="11">
        <f>H30</f>
        <v>3255</v>
      </c>
      <c r="J30" s="11">
        <v>0</v>
      </c>
      <c r="K30" s="27">
        <v>0</v>
      </c>
      <c r="L30" s="16">
        <f t="shared" si="1"/>
        <v>116875</v>
      </c>
      <c r="M30" s="11">
        <f t="shared" si="2"/>
        <v>116875</v>
      </c>
      <c r="N30" s="11">
        <f t="shared" si="3"/>
        <v>0</v>
      </c>
      <c r="O30" s="27">
        <f t="shared" si="4"/>
        <v>0</v>
      </c>
    </row>
    <row r="31" spans="1:15" x14ac:dyDescent="0.25">
      <c r="A31" s="9"/>
      <c r="B31" s="58" t="s">
        <v>10</v>
      </c>
      <c r="C31" s="59" t="s">
        <v>47</v>
      </c>
      <c r="D31" s="16">
        <v>15129</v>
      </c>
      <c r="E31" s="11">
        <f>D31</f>
        <v>15129</v>
      </c>
      <c r="F31" s="11">
        <v>0</v>
      </c>
      <c r="G31" s="27">
        <v>0</v>
      </c>
      <c r="H31" s="16">
        <v>574</v>
      </c>
      <c r="I31" s="11">
        <f>H31</f>
        <v>574</v>
      </c>
      <c r="J31" s="11">
        <v>0</v>
      </c>
      <c r="K31" s="27">
        <v>0</v>
      </c>
      <c r="L31" s="16">
        <f t="shared" si="1"/>
        <v>15703</v>
      </c>
      <c r="M31" s="11">
        <f t="shared" si="2"/>
        <v>15703</v>
      </c>
      <c r="N31" s="11">
        <f t="shared" si="3"/>
        <v>0</v>
      </c>
      <c r="O31" s="27">
        <f t="shared" si="4"/>
        <v>0</v>
      </c>
    </row>
    <row r="32" spans="1:15" x14ac:dyDescent="0.25">
      <c r="A32" s="60"/>
      <c r="B32" s="20" t="s">
        <v>11</v>
      </c>
      <c r="C32" s="59" t="s">
        <v>23</v>
      </c>
      <c r="D32" s="16">
        <v>87213</v>
      </c>
      <c r="E32" s="11">
        <f>D32</f>
        <v>87213</v>
      </c>
      <c r="F32" s="11">
        <v>0</v>
      </c>
      <c r="G32" s="27">
        <v>0</v>
      </c>
      <c r="H32" s="16">
        <v>10327</v>
      </c>
      <c r="I32" s="11">
        <f>H32</f>
        <v>10327</v>
      </c>
      <c r="J32" s="11">
        <v>0</v>
      </c>
      <c r="K32" s="27">
        <v>0</v>
      </c>
      <c r="L32" s="16">
        <f t="shared" si="1"/>
        <v>97540</v>
      </c>
      <c r="M32" s="11">
        <f t="shared" si="2"/>
        <v>97540</v>
      </c>
      <c r="N32" s="11">
        <f t="shared" si="3"/>
        <v>0</v>
      </c>
      <c r="O32" s="27">
        <f t="shared" si="4"/>
        <v>0</v>
      </c>
    </row>
    <row r="33" spans="1:15" x14ac:dyDescent="0.25">
      <c r="A33" s="60"/>
      <c r="B33" s="20" t="s">
        <v>13</v>
      </c>
      <c r="C33" s="59" t="s">
        <v>41</v>
      </c>
      <c r="D33" s="16"/>
      <c r="E33" s="11"/>
      <c r="F33" s="11"/>
      <c r="G33" s="27"/>
      <c r="H33" s="16"/>
      <c r="I33" s="11"/>
      <c r="J33" s="11"/>
      <c r="K33" s="27"/>
      <c r="L33" s="16"/>
      <c r="M33" s="11"/>
      <c r="N33" s="11"/>
      <c r="O33" s="27"/>
    </row>
    <row r="34" spans="1:15" x14ac:dyDescent="0.25">
      <c r="A34" s="60"/>
      <c r="B34" s="20"/>
      <c r="C34" s="59" t="s">
        <v>45</v>
      </c>
      <c r="D34" s="16"/>
      <c r="E34" s="11"/>
      <c r="F34" s="11"/>
      <c r="G34" s="27"/>
      <c r="H34" s="16"/>
      <c r="I34" s="11"/>
      <c r="J34" s="11"/>
      <c r="K34" s="27"/>
      <c r="L34" s="16"/>
      <c r="M34" s="11"/>
      <c r="N34" s="11"/>
      <c r="O34" s="27"/>
    </row>
    <row r="35" spans="1:15" x14ac:dyDescent="0.25">
      <c r="A35" s="60"/>
      <c r="B35" s="62"/>
      <c r="C35" s="63" t="s">
        <v>145</v>
      </c>
      <c r="D35" s="18"/>
      <c r="E35" s="19"/>
      <c r="F35" s="19"/>
      <c r="G35" s="26"/>
      <c r="H35" s="18"/>
      <c r="I35" s="19"/>
      <c r="J35" s="19"/>
      <c r="K35" s="26"/>
      <c r="L35" s="18"/>
      <c r="M35" s="19"/>
      <c r="N35" s="19"/>
      <c r="O35" s="26"/>
    </row>
    <row r="36" spans="1:15" x14ac:dyDescent="0.25">
      <c r="A36" s="60"/>
      <c r="B36" s="20" t="s">
        <v>16</v>
      </c>
      <c r="C36" s="59" t="s">
        <v>42</v>
      </c>
      <c r="D36" s="16"/>
      <c r="E36" s="11"/>
      <c r="F36" s="11"/>
      <c r="G36" s="27"/>
      <c r="H36" s="16"/>
      <c r="I36" s="11"/>
      <c r="J36" s="11"/>
      <c r="K36" s="27"/>
      <c r="L36" s="16"/>
      <c r="M36" s="11"/>
      <c r="N36" s="11"/>
      <c r="O36" s="27"/>
    </row>
    <row r="37" spans="1:15" x14ac:dyDescent="0.25">
      <c r="A37" s="60"/>
      <c r="B37" s="20"/>
      <c r="C37" s="28" t="s">
        <v>214</v>
      </c>
      <c r="D37" s="16">
        <v>5700</v>
      </c>
      <c r="E37" s="11">
        <v>5700</v>
      </c>
      <c r="F37" s="11">
        <v>0</v>
      </c>
      <c r="G37" s="27">
        <v>0</v>
      </c>
      <c r="H37" s="16"/>
      <c r="I37" s="11"/>
      <c r="J37" s="11"/>
      <c r="K37" s="27"/>
      <c r="L37" s="16">
        <f t="shared" si="1"/>
        <v>5700</v>
      </c>
      <c r="M37" s="11">
        <f t="shared" si="2"/>
        <v>5700</v>
      </c>
      <c r="N37" s="11">
        <f t="shared" si="3"/>
        <v>0</v>
      </c>
      <c r="O37" s="27">
        <f t="shared" si="4"/>
        <v>0</v>
      </c>
    </row>
    <row r="38" spans="1:15" x14ac:dyDescent="0.25">
      <c r="A38" s="60"/>
      <c r="B38" s="20"/>
      <c r="C38" s="59" t="s">
        <v>191</v>
      </c>
      <c r="D38" s="16">
        <v>700</v>
      </c>
      <c r="E38" s="11">
        <v>700</v>
      </c>
      <c r="F38" s="11">
        <v>0</v>
      </c>
      <c r="G38" s="27">
        <v>0</v>
      </c>
      <c r="H38" s="16"/>
      <c r="I38" s="11"/>
      <c r="J38" s="11"/>
      <c r="K38" s="27"/>
      <c r="L38" s="16">
        <f t="shared" si="1"/>
        <v>700</v>
      </c>
      <c r="M38" s="11">
        <f t="shared" si="2"/>
        <v>700</v>
      </c>
      <c r="N38" s="11">
        <f t="shared" si="3"/>
        <v>0</v>
      </c>
      <c r="O38" s="27">
        <f t="shared" si="4"/>
        <v>0</v>
      </c>
    </row>
    <row r="39" spans="1:15" x14ac:dyDescent="0.25">
      <c r="A39" s="60"/>
      <c r="B39" s="20"/>
      <c r="C39" s="59" t="s">
        <v>213</v>
      </c>
      <c r="D39" s="16">
        <v>600</v>
      </c>
      <c r="E39" s="11">
        <v>600</v>
      </c>
      <c r="F39" s="11">
        <v>0</v>
      </c>
      <c r="G39" s="27">
        <v>0</v>
      </c>
      <c r="H39" s="16"/>
      <c r="I39" s="11"/>
      <c r="J39" s="11"/>
      <c r="K39" s="27"/>
      <c r="L39" s="16">
        <f t="shared" si="1"/>
        <v>600</v>
      </c>
      <c r="M39" s="11">
        <f t="shared" si="2"/>
        <v>600</v>
      </c>
      <c r="N39" s="11">
        <f t="shared" si="3"/>
        <v>0</v>
      </c>
      <c r="O39" s="27">
        <f t="shared" si="4"/>
        <v>0</v>
      </c>
    </row>
    <row r="40" spans="1:15" x14ac:dyDescent="0.25">
      <c r="A40" s="60"/>
      <c r="B40" s="20"/>
      <c r="C40" s="59" t="s">
        <v>215</v>
      </c>
      <c r="D40" s="16">
        <v>200</v>
      </c>
      <c r="E40" s="11">
        <v>200</v>
      </c>
      <c r="F40" s="11">
        <v>0</v>
      </c>
      <c r="G40" s="27">
        <v>0</v>
      </c>
      <c r="H40" s="16"/>
      <c r="I40" s="11"/>
      <c r="J40" s="11"/>
      <c r="K40" s="27"/>
      <c r="L40" s="16">
        <f t="shared" si="1"/>
        <v>200</v>
      </c>
      <c r="M40" s="11">
        <f t="shared" si="2"/>
        <v>200</v>
      </c>
      <c r="N40" s="11">
        <f t="shared" si="3"/>
        <v>0</v>
      </c>
      <c r="O40" s="27">
        <f t="shared" si="4"/>
        <v>0</v>
      </c>
    </row>
    <row r="41" spans="1:15" x14ac:dyDescent="0.25">
      <c r="A41" s="61"/>
      <c r="B41" s="62"/>
      <c r="C41" s="63" t="s">
        <v>44</v>
      </c>
      <c r="D41" s="18">
        <f>SUM(D37:D40)</f>
        <v>7200</v>
      </c>
      <c r="E41" s="19">
        <f>SUM(E37:E40)</f>
        <v>7200</v>
      </c>
      <c r="F41" s="19">
        <f>SUM(F36:F40)</f>
        <v>0</v>
      </c>
      <c r="G41" s="26">
        <f>SUM(G36:G40)</f>
        <v>0</v>
      </c>
      <c r="H41" s="18">
        <f>SUM(H37:H40)</f>
        <v>0</v>
      </c>
      <c r="I41" s="19">
        <f>SUM(I37:I40)</f>
        <v>0</v>
      </c>
      <c r="J41" s="19">
        <f t="shared" ref="J41:K41" si="7">SUM(J36:J39)</f>
        <v>0</v>
      </c>
      <c r="K41" s="26">
        <f t="shared" si="7"/>
        <v>0</v>
      </c>
      <c r="L41" s="18">
        <f t="shared" si="1"/>
        <v>7200</v>
      </c>
      <c r="M41" s="19">
        <f t="shared" si="2"/>
        <v>7200</v>
      </c>
      <c r="N41" s="19">
        <f t="shared" si="3"/>
        <v>0</v>
      </c>
      <c r="O41" s="26">
        <f t="shared" si="4"/>
        <v>0</v>
      </c>
    </row>
    <row r="42" spans="1:15" x14ac:dyDescent="0.25">
      <c r="A42" s="61"/>
      <c r="B42" s="20" t="s">
        <v>18</v>
      </c>
      <c r="C42" s="59" t="s">
        <v>17</v>
      </c>
      <c r="D42" s="18"/>
      <c r="E42" s="19"/>
      <c r="F42" s="19"/>
      <c r="G42" s="26"/>
      <c r="H42" s="18"/>
      <c r="I42" s="19"/>
      <c r="J42" s="19"/>
      <c r="K42" s="26"/>
      <c r="L42" s="18"/>
      <c r="M42" s="19"/>
      <c r="N42" s="19"/>
      <c r="O42" s="26"/>
    </row>
    <row r="43" spans="1:15" x14ac:dyDescent="0.25">
      <c r="A43" s="61"/>
      <c r="B43" s="20"/>
      <c r="C43" s="59" t="s">
        <v>209</v>
      </c>
      <c r="D43" s="16">
        <v>3500</v>
      </c>
      <c r="E43" s="11">
        <f>D43</f>
        <v>3500</v>
      </c>
      <c r="F43" s="11">
        <v>0</v>
      </c>
      <c r="G43" s="27">
        <v>0</v>
      </c>
      <c r="H43" s="16"/>
      <c r="I43" s="11"/>
      <c r="J43" s="11"/>
      <c r="K43" s="27"/>
      <c r="L43" s="16">
        <f t="shared" si="1"/>
        <v>3500</v>
      </c>
      <c r="M43" s="11">
        <f t="shared" si="2"/>
        <v>3500</v>
      </c>
      <c r="N43" s="11">
        <f t="shared" si="3"/>
        <v>0</v>
      </c>
      <c r="O43" s="27">
        <f t="shared" si="4"/>
        <v>0</v>
      </c>
    </row>
    <row r="44" spans="1:15" x14ac:dyDescent="0.25">
      <c r="A44" s="61"/>
      <c r="B44" s="20"/>
      <c r="C44" s="59" t="s">
        <v>337</v>
      </c>
      <c r="D44" s="16">
        <v>3171</v>
      </c>
      <c r="E44" s="11">
        <f t="shared" ref="E44:E47" si="8">D44</f>
        <v>3171</v>
      </c>
      <c r="F44" s="11">
        <v>0</v>
      </c>
      <c r="G44" s="27">
        <v>0</v>
      </c>
      <c r="H44" s="16"/>
      <c r="I44" s="11"/>
      <c r="J44" s="11"/>
      <c r="K44" s="27"/>
      <c r="L44" s="16">
        <f t="shared" si="1"/>
        <v>3171</v>
      </c>
      <c r="M44" s="11">
        <f t="shared" si="2"/>
        <v>3171</v>
      </c>
      <c r="N44" s="11">
        <f t="shared" si="3"/>
        <v>0</v>
      </c>
      <c r="O44" s="27">
        <f t="shared" si="4"/>
        <v>0</v>
      </c>
    </row>
    <row r="45" spans="1:15" x14ac:dyDescent="0.25">
      <c r="A45" s="61"/>
      <c r="B45" s="20"/>
      <c r="C45" s="59" t="s">
        <v>210</v>
      </c>
      <c r="D45" s="16">
        <v>1500</v>
      </c>
      <c r="E45" s="11">
        <f t="shared" si="8"/>
        <v>1500</v>
      </c>
      <c r="F45" s="11">
        <v>0</v>
      </c>
      <c r="G45" s="27">
        <v>0</v>
      </c>
      <c r="H45" s="16"/>
      <c r="I45" s="11"/>
      <c r="J45" s="11"/>
      <c r="K45" s="27"/>
      <c r="L45" s="16">
        <f t="shared" si="1"/>
        <v>1500</v>
      </c>
      <c r="M45" s="11">
        <f t="shared" si="2"/>
        <v>1500</v>
      </c>
      <c r="N45" s="11">
        <f t="shared" si="3"/>
        <v>0</v>
      </c>
      <c r="O45" s="27">
        <f t="shared" si="4"/>
        <v>0</v>
      </c>
    </row>
    <row r="46" spans="1:15" x14ac:dyDescent="0.25">
      <c r="A46" s="61"/>
      <c r="B46" s="20"/>
      <c r="C46" s="59" t="s">
        <v>211</v>
      </c>
      <c r="D46" s="16">
        <v>1000</v>
      </c>
      <c r="E46" s="11">
        <f t="shared" si="8"/>
        <v>1000</v>
      </c>
      <c r="F46" s="11">
        <v>0</v>
      </c>
      <c r="G46" s="27">
        <v>0</v>
      </c>
      <c r="H46" s="16"/>
      <c r="I46" s="11"/>
      <c r="J46" s="11"/>
      <c r="K46" s="27"/>
      <c r="L46" s="16">
        <f t="shared" si="1"/>
        <v>1000</v>
      </c>
      <c r="M46" s="11">
        <f t="shared" si="2"/>
        <v>1000</v>
      </c>
      <c r="N46" s="11">
        <f t="shared" si="3"/>
        <v>0</v>
      </c>
      <c r="O46" s="27">
        <f t="shared" si="4"/>
        <v>0</v>
      </c>
    </row>
    <row r="47" spans="1:15" x14ac:dyDescent="0.25">
      <c r="A47" s="61"/>
      <c r="B47" s="20"/>
      <c r="C47" s="59" t="s">
        <v>212</v>
      </c>
      <c r="D47" s="16">
        <v>1950</v>
      </c>
      <c r="E47" s="11">
        <f t="shared" si="8"/>
        <v>1950</v>
      </c>
      <c r="F47" s="11">
        <v>0</v>
      </c>
      <c r="G47" s="27">
        <v>0</v>
      </c>
      <c r="H47" s="16"/>
      <c r="I47" s="11"/>
      <c r="J47" s="11"/>
      <c r="K47" s="27"/>
      <c r="L47" s="16">
        <f t="shared" si="1"/>
        <v>1950</v>
      </c>
      <c r="M47" s="11">
        <f t="shared" si="2"/>
        <v>1950</v>
      </c>
      <c r="N47" s="11">
        <f t="shared" si="3"/>
        <v>0</v>
      </c>
      <c r="O47" s="27">
        <f t="shared" si="4"/>
        <v>0</v>
      </c>
    </row>
    <row r="48" spans="1:15" x14ac:dyDescent="0.25">
      <c r="A48" s="61"/>
      <c r="B48" s="20"/>
      <c r="C48" s="63" t="s">
        <v>84</v>
      </c>
      <c r="D48" s="18">
        <f>SUM(D43:D47)</f>
        <v>11121</v>
      </c>
      <c r="E48" s="19">
        <f>SUM(E43:E47)</f>
        <v>11121</v>
      </c>
      <c r="F48" s="19">
        <f>SUM(F42:F47)</f>
        <v>0</v>
      </c>
      <c r="G48" s="26">
        <f>SUM(G42:G47)</f>
        <v>0</v>
      </c>
      <c r="H48" s="18">
        <f>SUM(H43:H47)</f>
        <v>0</v>
      </c>
      <c r="I48" s="19">
        <f>SUM(I43:I47)</f>
        <v>0</v>
      </c>
      <c r="J48" s="19">
        <f>SUM(J42:J45)</f>
        <v>0</v>
      </c>
      <c r="K48" s="26">
        <f>SUM(K42:K45)</f>
        <v>0</v>
      </c>
      <c r="L48" s="18">
        <f t="shared" si="1"/>
        <v>11121</v>
      </c>
      <c r="M48" s="19">
        <f t="shared" si="2"/>
        <v>11121</v>
      </c>
      <c r="N48" s="19">
        <f t="shared" si="3"/>
        <v>0</v>
      </c>
      <c r="O48" s="26">
        <f t="shared" si="4"/>
        <v>0</v>
      </c>
    </row>
    <row r="49" spans="1:15" x14ac:dyDescent="0.25">
      <c r="A49" s="60"/>
      <c r="B49" s="20"/>
      <c r="C49" s="17" t="s">
        <v>127</v>
      </c>
      <c r="D49" s="64">
        <f t="shared" ref="D49:G49" si="9">SUM(D30:D32)+D41+D48</f>
        <v>234283</v>
      </c>
      <c r="E49" s="65">
        <f t="shared" si="9"/>
        <v>234283</v>
      </c>
      <c r="F49" s="65">
        <f t="shared" si="9"/>
        <v>0</v>
      </c>
      <c r="G49" s="66">
        <f t="shared" si="9"/>
        <v>0</v>
      </c>
      <c r="H49" s="64">
        <f t="shared" ref="H49:K49" si="10">SUM(H30:H32)+H41+H48</f>
        <v>14156</v>
      </c>
      <c r="I49" s="65">
        <f t="shared" si="10"/>
        <v>14156</v>
      </c>
      <c r="J49" s="65">
        <f t="shared" si="10"/>
        <v>0</v>
      </c>
      <c r="K49" s="66">
        <f t="shared" si="10"/>
        <v>0</v>
      </c>
      <c r="L49" s="64">
        <f t="shared" si="1"/>
        <v>248439</v>
      </c>
      <c r="M49" s="65">
        <f t="shared" si="2"/>
        <v>248439</v>
      </c>
      <c r="N49" s="65">
        <f t="shared" si="3"/>
        <v>0</v>
      </c>
      <c r="O49" s="66">
        <f t="shared" si="4"/>
        <v>0</v>
      </c>
    </row>
    <row r="50" spans="1:15" x14ac:dyDescent="0.25">
      <c r="A50" s="60"/>
      <c r="B50" s="20"/>
      <c r="C50" s="17"/>
      <c r="D50" s="14"/>
      <c r="E50" s="15"/>
      <c r="F50" s="15"/>
      <c r="G50" s="32"/>
      <c r="H50" s="14"/>
      <c r="I50" s="15"/>
      <c r="J50" s="15"/>
      <c r="K50" s="32"/>
      <c r="L50" s="14"/>
      <c r="M50" s="15"/>
      <c r="N50" s="15"/>
      <c r="O50" s="32"/>
    </row>
    <row r="51" spans="1:15" x14ac:dyDescent="0.25">
      <c r="A51" s="55">
        <v>103</v>
      </c>
      <c r="B51" s="20"/>
      <c r="C51" s="17" t="s">
        <v>39</v>
      </c>
      <c r="D51" s="14"/>
      <c r="E51" s="15"/>
      <c r="F51" s="15"/>
      <c r="G51" s="32"/>
      <c r="H51" s="14"/>
      <c r="I51" s="15"/>
      <c r="J51" s="15"/>
      <c r="K51" s="32"/>
      <c r="L51" s="14"/>
      <c r="M51" s="15"/>
      <c r="N51" s="15"/>
      <c r="O51" s="32"/>
    </row>
    <row r="52" spans="1:15" x14ac:dyDescent="0.25">
      <c r="A52" s="9"/>
      <c r="B52" s="58" t="s">
        <v>6</v>
      </c>
      <c r="C52" s="59" t="s">
        <v>19</v>
      </c>
      <c r="D52" s="16">
        <v>667205</v>
      </c>
      <c r="E52" s="11">
        <f>D52</f>
        <v>667205</v>
      </c>
      <c r="F52" s="11">
        <v>0</v>
      </c>
      <c r="G52" s="27">
        <v>0</v>
      </c>
      <c r="H52" s="16">
        <v>17522</v>
      </c>
      <c r="I52" s="11">
        <f>H52</f>
        <v>17522</v>
      </c>
      <c r="J52" s="11">
        <v>0</v>
      </c>
      <c r="K52" s="27">
        <v>0</v>
      </c>
      <c r="L52" s="16">
        <f t="shared" si="1"/>
        <v>684727</v>
      </c>
      <c r="M52" s="11">
        <f t="shared" si="2"/>
        <v>684727</v>
      </c>
      <c r="N52" s="11">
        <f t="shared" si="3"/>
        <v>0</v>
      </c>
      <c r="O52" s="27">
        <f t="shared" si="4"/>
        <v>0</v>
      </c>
    </row>
    <row r="53" spans="1:15" x14ac:dyDescent="0.25">
      <c r="A53" s="9"/>
      <c r="B53" s="58" t="s">
        <v>10</v>
      </c>
      <c r="C53" s="59" t="s">
        <v>47</v>
      </c>
      <c r="D53" s="16">
        <v>92613</v>
      </c>
      <c r="E53" s="11">
        <f>D53</f>
        <v>92613</v>
      </c>
      <c r="F53" s="11">
        <v>0</v>
      </c>
      <c r="G53" s="27">
        <v>0</v>
      </c>
      <c r="H53" s="16">
        <v>4906</v>
      </c>
      <c r="I53" s="11">
        <f>H53</f>
        <v>4906</v>
      </c>
      <c r="J53" s="11">
        <v>0</v>
      </c>
      <c r="K53" s="27">
        <v>0</v>
      </c>
      <c r="L53" s="16">
        <f t="shared" si="1"/>
        <v>97519</v>
      </c>
      <c r="M53" s="11">
        <f t="shared" si="2"/>
        <v>97519</v>
      </c>
      <c r="N53" s="11">
        <f t="shared" si="3"/>
        <v>0</v>
      </c>
      <c r="O53" s="27">
        <f t="shared" si="4"/>
        <v>0</v>
      </c>
    </row>
    <row r="54" spans="1:15" x14ac:dyDescent="0.25">
      <c r="A54" s="60"/>
      <c r="B54" s="20" t="s">
        <v>11</v>
      </c>
      <c r="C54" s="59" t="s">
        <v>23</v>
      </c>
      <c r="D54" s="16">
        <v>66300</v>
      </c>
      <c r="E54" s="11">
        <f>D54</f>
        <v>66300</v>
      </c>
      <c r="F54" s="11">
        <v>0</v>
      </c>
      <c r="G54" s="27">
        <v>0</v>
      </c>
      <c r="H54" s="16"/>
      <c r="I54" s="11"/>
      <c r="J54" s="11"/>
      <c r="K54" s="27"/>
      <c r="L54" s="16">
        <f t="shared" si="1"/>
        <v>66300</v>
      </c>
      <c r="M54" s="11">
        <f t="shared" si="2"/>
        <v>66300</v>
      </c>
      <c r="N54" s="11">
        <f t="shared" si="3"/>
        <v>0</v>
      </c>
      <c r="O54" s="27">
        <f t="shared" si="4"/>
        <v>0</v>
      </c>
    </row>
    <row r="55" spans="1:15" x14ac:dyDescent="0.25">
      <c r="A55" s="60"/>
      <c r="B55" s="20" t="s">
        <v>13</v>
      </c>
      <c r="C55" s="59" t="s">
        <v>41</v>
      </c>
      <c r="D55" s="16"/>
      <c r="E55" s="11"/>
      <c r="F55" s="11"/>
      <c r="G55" s="27"/>
      <c r="H55" s="16"/>
      <c r="I55" s="11"/>
      <c r="J55" s="11"/>
      <c r="K55" s="27"/>
      <c r="L55" s="16"/>
      <c r="M55" s="11"/>
      <c r="N55" s="11"/>
      <c r="O55" s="27"/>
    </row>
    <row r="56" spans="1:15" x14ac:dyDescent="0.25">
      <c r="A56" s="60"/>
      <c r="B56" s="20"/>
      <c r="C56" s="59" t="s">
        <v>45</v>
      </c>
      <c r="D56" s="16"/>
      <c r="E56" s="11"/>
      <c r="F56" s="11"/>
      <c r="G56" s="27"/>
      <c r="H56" s="16"/>
      <c r="I56" s="11"/>
      <c r="J56" s="11"/>
      <c r="K56" s="27"/>
      <c r="L56" s="16"/>
      <c r="M56" s="11"/>
      <c r="N56" s="11"/>
      <c r="O56" s="27"/>
    </row>
    <row r="57" spans="1:15" s="67" customFormat="1" x14ac:dyDescent="0.25">
      <c r="A57" s="61"/>
      <c r="B57" s="62"/>
      <c r="C57" s="63" t="s">
        <v>145</v>
      </c>
      <c r="D57" s="18"/>
      <c r="E57" s="19"/>
      <c r="F57" s="19"/>
      <c r="G57" s="26"/>
      <c r="H57" s="18"/>
      <c r="I57" s="19"/>
      <c r="J57" s="19"/>
      <c r="K57" s="26"/>
      <c r="L57" s="18"/>
      <c r="M57" s="19"/>
      <c r="N57" s="19"/>
      <c r="O57" s="26"/>
    </row>
    <row r="58" spans="1:15" x14ac:dyDescent="0.25">
      <c r="A58" s="60"/>
      <c r="B58" s="20" t="s">
        <v>16</v>
      </c>
      <c r="C58" s="59" t="s">
        <v>42</v>
      </c>
      <c r="D58" s="16"/>
      <c r="E58" s="11"/>
      <c r="F58" s="11"/>
      <c r="G58" s="27"/>
      <c r="H58" s="16"/>
      <c r="I58" s="11"/>
      <c r="J58" s="11"/>
      <c r="K58" s="27"/>
      <c r="L58" s="16"/>
      <c r="M58" s="11"/>
      <c r="N58" s="11"/>
      <c r="O58" s="27"/>
    </row>
    <row r="59" spans="1:15" x14ac:dyDescent="0.25">
      <c r="A59" s="9"/>
      <c r="B59" s="68"/>
      <c r="C59" s="59" t="s">
        <v>0</v>
      </c>
      <c r="D59" s="16">
        <v>1000</v>
      </c>
      <c r="E59" s="11">
        <f>D59</f>
        <v>1000</v>
      </c>
      <c r="F59" s="11">
        <v>0</v>
      </c>
      <c r="G59" s="27">
        <v>0</v>
      </c>
      <c r="H59" s="16"/>
      <c r="I59" s="11"/>
      <c r="J59" s="11"/>
      <c r="K59" s="27"/>
      <c r="L59" s="16">
        <f t="shared" si="1"/>
        <v>1000</v>
      </c>
      <c r="M59" s="11">
        <f t="shared" si="2"/>
        <v>1000</v>
      </c>
      <c r="N59" s="11">
        <f t="shared" si="3"/>
        <v>0</v>
      </c>
      <c r="O59" s="27">
        <f t="shared" si="4"/>
        <v>0</v>
      </c>
    </row>
    <row r="60" spans="1:15" x14ac:dyDescent="0.25">
      <c r="A60" s="60"/>
      <c r="B60" s="20"/>
      <c r="C60" s="59" t="s">
        <v>118</v>
      </c>
      <c r="D60" s="16">
        <v>1000</v>
      </c>
      <c r="E60" s="11">
        <f>D60</f>
        <v>1000</v>
      </c>
      <c r="F60" s="11">
        <v>0</v>
      </c>
      <c r="G60" s="27">
        <v>0</v>
      </c>
      <c r="H60" s="16"/>
      <c r="I60" s="11"/>
      <c r="J60" s="11"/>
      <c r="K60" s="27"/>
      <c r="L60" s="16">
        <f t="shared" si="1"/>
        <v>1000</v>
      </c>
      <c r="M60" s="11">
        <f t="shared" si="2"/>
        <v>1000</v>
      </c>
      <c r="N60" s="11">
        <f t="shared" si="3"/>
        <v>0</v>
      </c>
      <c r="O60" s="27">
        <f t="shared" si="4"/>
        <v>0</v>
      </c>
    </row>
    <row r="61" spans="1:15" x14ac:dyDescent="0.25">
      <c r="A61" s="60"/>
      <c r="B61" s="20"/>
      <c r="C61" s="59" t="s">
        <v>340</v>
      </c>
      <c r="D61" s="16">
        <v>300</v>
      </c>
      <c r="E61" s="11">
        <f>D61</f>
        <v>300</v>
      </c>
      <c r="F61" s="11">
        <v>0</v>
      </c>
      <c r="G61" s="27">
        <v>0</v>
      </c>
      <c r="H61" s="16"/>
      <c r="I61" s="11"/>
      <c r="J61" s="11"/>
      <c r="K61" s="27"/>
      <c r="L61" s="16">
        <f t="shared" si="1"/>
        <v>300</v>
      </c>
      <c r="M61" s="11">
        <f t="shared" si="2"/>
        <v>300</v>
      </c>
      <c r="N61" s="11">
        <f t="shared" si="3"/>
        <v>0</v>
      </c>
      <c r="O61" s="27">
        <f t="shared" si="4"/>
        <v>0</v>
      </c>
    </row>
    <row r="62" spans="1:15" x14ac:dyDescent="0.25">
      <c r="A62" s="61"/>
      <c r="B62" s="62"/>
      <c r="C62" s="63" t="s">
        <v>44</v>
      </c>
      <c r="D62" s="18">
        <f>SUM(D59:D61)</f>
        <v>2300</v>
      </c>
      <c r="E62" s="19">
        <f t="shared" ref="E62:G62" si="11">SUM(E59:E61)</f>
        <v>2300</v>
      </c>
      <c r="F62" s="19">
        <f t="shared" si="11"/>
        <v>0</v>
      </c>
      <c r="G62" s="26">
        <f t="shared" si="11"/>
        <v>0</v>
      </c>
      <c r="H62" s="18">
        <f>SUM(H59:H61)</f>
        <v>0</v>
      </c>
      <c r="I62" s="19">
        <f t="shared" ref="I62:K62" si="12">SUM(I59:I61)</f>
        <v>0</v>
      </c>
      <c r="J62" s="19">
        <f t="shared" si="12"/>
        <v>0</v>
      </c>
      <c r="K62" s="26">
        <f t="shared" si="12"/>
        <v>0</v>
      </c>
      <c r="L62" s="18">
        <f t="shared" si="1"/>
        <v>2300</v>
      </c>
      <c r="M62" s="19">
        <f t="shared" si="2"/>
        <v>2300</v>
      </c>
      <c r="N62" s="19">
        <f t="shared" si="3"/>
        <v>0</v>
      </c>
      <c r="O62" s="26">
        <f t="shared" si="4"/>
        <v>0</v>
      </c>
    </row>
    <row r="63" spans="1:15" x14ac:dyDescent="0.25">
      <c r="A63" s="60"/>
      <c r="B63" s="20"/>
      <c r="C63" s="17" t="s">
        <v>15</v>
      </c>
      <c r="D63" s="14">
        <f t="shared" ref="D63:G63" si="13">D52+D53+D54+D62</f>
        <v>828418</v>
      </c>
      <c r="E63" s="15">
        <f t="shared" si="13"/>
        <v>828418</v>
      </c>
      <c r="F63" s="15">
        <f t="shared" si="13"/>
        <v>0</v>
      </c>
      <c r="G63" s="32">
        <f t="shared" si="13"/>
        <v>0</v>
      </c>
      <c r="H63" s="14">
        <f t="shared" ref="H63:K63" si="14">H52+H53+H54+H62</f>
        <v>22428</v>
      </c>
      <c r="I63" s="15">
        <f t="shared" si="14"/>
        <v>22428</v>
      </c>
      <c r="J63" s="15">
        <f t="shared" si="14"/>
        <v>0</v>
      </c>
      <c r="K63" s="32">
        <f t="shared" si="14"/>
        <v>0</v>
      </c>
      <c r="L63" s="14">
        <f t="shared" si="1"/>
        <v>850846</v>
      </c>
      <c r="M63" s="15">
        <f t="shared" si="2"/>
        <v>850846</v>
      </c>
      <c r="N63" s="15">
        <f t="shared" si="3"/>
        <v>0</v>
      </c>
      <c r="O63" s="32">
        <f t="shared" si="4"/>
        <v>0</v>
      </c>
    </row>
    <row r="64" spans="1:15" x14ac:dyDescent="0.25">
      <c r="A64" s="60"/>
      <c r="B64" s="20"/>
      <c r="C64" s="17"/>
      <c r="D64" s="14"/>
      <c r="E64" s="15"/>
      <c r="F64" s="15"/>
      <c r="G64" s="32"/>
      <c r="H64" s="14"/>
      <c r="I64" s="15"/>
      <c r="J64" s="15"/>
      <c r="K64" s="32"/>
      <c r="L64" s="14"/>
      <c r="M64" s="15"/>
      <c r="N64" s="15"/>
      <c r="O64" s="32"/>
    </row>
    <row r="65" spans="1:15" x14ac:dyDescent="0.25">
      <c r="A65" s="60"/>
      <c r="B65" s="20"/>
      <c r="C65" s="17" t="s">
        <v>126</v>
      </c>
      <c r="D65" s="64">
        <f t="shared" ref="D65:G65" si="15">D27+D49+D63</f>
        <v>1878490</v>
      </c>
      <c r="E65" s="65">
        <f t="shared" si="15"/>
        <v>1878490</v>
      </c>
      <c r="F65" s="65">
        <f t="shared" si="15"/>
        <v>0</v>
      </c>
      <c r="G65" s="66">
        <f t="shared" si="15"/>
        <v>0</v>
      </c>
      <c r="H65" s="64">
        <f t="shared" ref="H65:K65" si="16">H27+H49+H63</f>
        <v>66359</v>
      </c>
      <c r="I65" s="65">
        <f t="shared" si="16"/>
        <v>66359</v>
      </c>
      <c r="J65" s="65">
        <f t="shared" si="16"/>
        <v>0</v>
      </c>
      <c r="K65" s="66">
        <f t="shared" si="16"/>
        <v>0</v>
      </c>
      <c r="L65" s="64">
        <f t="shared" si="1"/>
        <v>1944849</v>
      </c>
      <c r="M65" s="65">
        <f t="shared" si="2"/>
        <v>1944849</v>
      </c>
      <c r="N65" s="65">
        <f t="shared" si="3"/>
        <v>0</v>
      </c>
      <c r="O65" s="66">
        <f t="shared" si="4"/>
        <v>0</v>
      </c>
    </row>
    <row r="66" spans="1:15" x14ac:dyDescent="0.25">
      <c r="A66" s="60"/>
      <c r="B66" s="20"/>
      <c r="C66" s="69"/>
      <c r="D66" s="33"/>
      <c r="E66" s="24"/>
      <c r="F66" s="24"/>
      <c r="G66" s="34"/>
      <c r="H66" s="33"/>
      <c r="I66" s="24"/>
      <c r="J66" s="24"/>
      <c r="K66" s="34"/>
      <c r="L66" s="33"/>
      <c r="M66" s="24"/>
      <c r="N66" s="24"/>
      <c r="O66" s="34"/>
    </row>
    <row r="67" spans="1:15" x14ac:dyDescent="0.25">
      <c r="A67" s="55">
        <v>104</v>
      </c>
      <c r="B67" s="20"/>
      <c r="C67" s="17" t="s">
        <v>27</v>
      </c>
      <c r="D67" s="14"/>
      <c r="E67" s="15"/>
      <c r="F67" s="15"/>
      <c r="G67" s="32"/>
      <c r="H67" s="14"/>
      <c r="I67" s="15"/>
      <c r="J67" s="15"/>
      <c r="K67" s="32"/>
      <c r="L67" s="14"/>
      <c r="M67" s="15"/>
      <c r="N67" s="15"/>
      <c r="O67" s="32"/>
    </row>
    <row r="68" spans="1:15" x14ac:dyDescent="0.25">
      <c r="A68" s="60"/>
      <c r="B68" s="20" t="s">
        <v>6</v>
      </c>
      <c r="C68" s="59" t="s">
        <v>19</v>
      </c>
      <c r="D68" s="33"/>
      <c r="E68" s="24"/>
      <c r="F68" s="24"/>
      <c r="G68" s="34"/>
      <c r="H68" s="33"/>
      <c r="I68" s="24"/>
      <c r="J68" s="24"/>
      <c r="K68" s="34"/>
      <c r="L68" s="33"/>
      <c r="M68" s="24"/>
      <c r="N68" s="24"/>
      <c r="O68" s="34"/>
    </row>
    <row r="69" spans="1:15" x14ac:dyDescent="0.25">
      <c r="A69" s="60"/>
      <c r="B69" s="20"/>
      <c r="C69" s="59" t="s">
        <v>91</v>
      </c>
      <c r="D69" s="16">
        <v>56104</v>
      </c>
      <c r="E69" s="11">
        <f>D69</f>
        <v>56104</v>
      </c>
      <c r="F69" s="11">
        <v>0</v>
      </c>
      <c r="G69" s="27">
        <v>0</v>
      </c>
      <c r="H69" s="16"/>
      <c r="I69" s="11"/>
      <c r="J69" s="11"/>
      <c r="K69" s="27"/>
      <c r="L69" s="16">
        <f t="shared" si="1"/>
        <v>56104</v>
      </c>
      <c r="M69" s="11">
        <f t="shared" si="2"/>
        <v>56104</v>
      </c>
      <c r="N69" s="11">
        <f t="shared" si="3"/>
        <v>0</v>
      </c>
      <c r="O69" s="27">
        <f t="shared" si="4"/>
        <v>0</v>
      </c>
    </row>
    <row r="70" spans="1:15" x14ac:dyDescent="0.25">
      <c r="A70" s="60"/>
      <c r="B70" s="20"/>
      <c r="C70" s="28" t="s">
        <v>115</v>
      </c>
      <c r="D70" s="16">
        <v>45670</v>
      </c>
      <c r="E70" s="11">
        <f>D70</f>
        <v>45670</v>
      </c>
      <c r="F70" s="11">
        <v>0</v>
      </c>
      <c r="G70" s="27">
        <v>0</v>
      </c>
      <c r="H70" s="16"/>
      <c r="I70" s="11"/>
      <c r="J70" s="11"/>
      <c r="K70" s="27"/>
      <c r="L70" s="16">
        <f t="shared" si="1"/>
        <v>45670</v>
      </c>
      <c r="M70" s="11">
        <f t="shared" si="2"/>
        <v>45670</v>
      </c>
      <c r="N70" s="11">
        <f t="shared" si="3"/>
        <v>0</v>
      </c>
      <c r="O70" s="27">
        <f t="shared" si="4"/>
        <v>0</v>
      </c>
    </row>
    <row r="71" spans="1:15" x14ac:dyDescent="0.25">
      <c r="A71" s="60"/>
      <c r="B71" s="20"/>
      <c r="C71" s="28" t="s">
        <v>92</v>
      </c>
      <c r="D71" s="16">
        <v>15082</v>
      </c>
      <c r="E71" s="11">
        <v>0</v>
      </c>
      <c r="F71" s="11">
        <f>D71</f>
        <v>15082</v>
      </c>
      <c r="G71" s="27">
        <v>0</v>
      </c>
      <c r="H71" s="16"/>
      <c r="I71" s="11"/>
      <c r="J71" s="11"/>
      <c r="K71" s="27"/>
      <c r="L71" s="16">
        <f t="shared" si="1"/>
        <v>15082</v>
      </c>
      <c r="M71" s="11">
        <f t="shared" si="2"/>
        <v>0</v>
      </c>
      <c r="N71" s="11">
        <f t="shared" si="3"/>
        <v>15082</v>
      </c>
      <c r="O71" s="27">
        <f t="shared" si="4"/>
        <v>0</v>
      </c>
    </row>
    <row r="72" spans="1:15" x14ac:dyDescent="0.25">
      <c r="A72" s="60"/>
      <c r="B72" s="20"/>
      <c r="C72" s="28" t="s">
        <v>182</v>
      </c>
      <c r="D72" s="16">
        <v>61219</v>
      </c>
      <c r="E72" s="11">
        <f t="shared" ref="E72:E77" si="17">D72</f>
        <v>61219</v>
      </c>
      <c r="F72" s="11">
        <v>0</v>
      </c>
      <c r="G72" s="27">
        <v>0</v>
      </c>
      <c r="H72" s="16"/>
      <c r="I72" s="11"/>
      <c r="J72" s="11"/>
      <c r="K72" s="27"/>
      <c r="L72" s="16">
        <f t="shared" si="1"/>
        <v>61219</v>
      </c>
      <c r="M72" s="11">
        <f t="shared" si="2"/>
        <v>61219</v>
      </c>
      <c r="N72" s="11">
        <f t="shared" si="3"/>
        <v>0</v>
      </c>
      <c r="O72" s="27">
        <f t="shared" si="4"/>
        <v>0</v>
      </c>
    </row>
    <row r="73" spans="1:15" x14ac:dyDescent="0.25">
      <c r="A73" s="60"/>
      <c r="B73" s="20"/>
      <c r="C73" s="28" t="s">
        <v>158</v>
      </c>
      <c r="D73" s="16">
        <v>1460</v>
      </c>
      <c r="E73" s="11">
        <f t="shared" si="17"/>
        <v>1460</v>
      </c>
      <c r="F73" s="11">
        <v>0</v>
      </c>
      <c r="G73" s="27">
        <v>0</v>
      </c>
      <c r="H73" s="16">
        <v>500</v>
      </c>
      <c r="I73" s="11">
        <v>500</v>
      </c>
      <c r="J73" s="11"/>
      <c r="K73" s="27"/>
      <c r="L73" s="16">
        <f t="shared" si="1"/>
        <v>1960</v>
      </c>
      <c r="M73" s="11">
        <f t="shared" si="2"/>
        <v>1960</v>
      </c>
      <c r="N73" s="11">
        <f t="shared" si="3"/>
        <v>0</v>
      </c>
      <c r="O73" s="27">
        <f t="shared" si="4"/>
        <v>0</v>
      </c>
    </row>
    <row r="74" spans="1:15" x14ac:dyDescent="0.25">
      <c r="A74" s="60"/>
      <c r="B74" s="20"/>
      <c r="C74" s="28" t="s">
        <v>197</v>
      </c>
      <c r="D74" s="16">
        <v>23755</v>
      </c>
      <c r="E74" s="11">
        <f t="shared" si="17"/>
        <v>23755</v>
      </c>
      <c r="F74" s="11">
        <v>0</v>
      </c>
      <c r="G74" s="27">
        <v>0</v>
      </c>
      <c r="H74" s="16"/>
      <c r="I74" s="11"/>
      <c r="J74" s="11"/>
      <c r="K74" s="27"/>
      <c r="L74" s="16">
        <f t="shared" si="1"/>
        <v>23755</v>
      </c>
      <c r="M74" s="11">
        <f t="shared" si="2"/>
        <v>23755</v>
      </c>
      <c r="N74" s="11">
        <f t="shared" si="3"/>
        <v>0</v>
      </c>
      <c r="O74" s="27">
        <f t="shared" si="4"/>
        <v>0</v>
      </c>
    </row>
    <row r="75" spans="1:15" x14ac:dyDescent="0.25">
      <c r="A75" s="60"/>
      <c r="B75" s="20"/>
      <c r="C75" s="28" t="s">
        <v>231</v>
      </c>
      <c r="D75" s="16">
        <v>4300</v>
      </c>
      <c r="E75" s="11">
        <f t="shared" si="17"/>
        <v>4300</v>
      </c>
      <c r="F75" s="11">
        <v>0</v>
      </c>
      <c r="G75" s="27">
        <v>0</v>
      </c>
      <c r="H75" s="16"/>
      <c r="I75" s="11"/>
      <c r="J75" s="11"/>
      <c r="K75" s="27"/>
      <c r="L75" s="16">
        <f t="shared" si="1"/>
        <v>4300</v>
      </c>
      <c r="M75" s="11">
        <f t="shared" si="2"/>
        <v>4300</v>
      </c>
      <c r="N75" s="11">
        <f t="shared" si="3"/>
        <v>0</v>
      </c>
      <c r="O75" s="27">
        <f t="shared" si="4"/>
        <v>0</v>
      </c>
    </row>
    <row r="76" spans="1:15" ht="30" x14ac:dyDescent="0.25">
      <c r="A76" s="60"/>
      <c r="B76" s="20"/>
      <c r="C76" s="28" t="s">
        <v>232</v>
      </c>
      <c r="D76" s="16">
        <v>15000</v>
      </c>
      <c r="E76" s="11">
        <f t="shared" si="17"/>
        <v>15000</v>
      </c>
      <c r="F76" s="11">
        <v>0</v>
      </c>
      <c r="G76" s="27">
        <v>0</v>
      </c>
      <c r="H76" s="16"/>
      <c r="I76" s="11"/>
      <c r="J76" s="11"/>
      <c r="K76" s="27"/>
      <c r="L76" s="16">
        <f t="shared" si="1"/>
        <v>15000</v>
      </c>
      <c r="M76" s="11">
        <f t="shared" si="2"/>
        <v>15000</v>
      </c>
      <c r="N76" s="11">
        <f t="shared" si="3"/>
        <v>0</v>
      </c>
      <c r="O76" s="27">
        <f t="shared" si="4"/>
        <v>0</v>
      </c>
    </row>
    <row r="77" spans="1:15" ht="30" x14ac:dyDescent="0.25">
      <c r="A77" s="60"/>
      <c r="B77" s="20"/>
      <c r="C77" s="28" t="s">
        <v>233</v>
      </c>
      <c r="D77" s="16">
        <v>9763</v>
      </c>
      <c r="E77" s="11">
        <f t="shared" si="17"/>
        <v>9763</v>
      </c>
      <c r="F77" s="11">
        <v>0</v>
      </c>
      <c r="G77" s="27">
        <v>0</v>
      </c>
      <c r="H77" s="16"/>
      <c r="I77" s="11"/>
      <c r="J77" s="11"/>
      <c r="K77" s="27"/>
      <c r="L77" s="16">
        <f t="shared" ref="L77:L142" si="18">D77+H77</f>
        <v>9763</v>
      </c>
      <c r="M77" s="11">
        <f t="shared" ref="M77:M142" si="19">E77+I77</f>
        <v>9763</v>
      </c>
      <c r="N77" s="11">
        <f t="shared" ref="N77:N142" si="20">F77+J77</f>
        <v>0</v>
      </c>
      <c r="O77" s="27">
        <f t="shared" ref="O77:O142" si="21">G77+K77</f>
        <v>0</v>
      </c>
    </row>
    <row r="78" spans="1:15" x14ac:dyDescent="0.25">
      <c r="A78" s="60"/>
      <c r="B78" s="20"/>
      <c r="C78" s="28"/>
      <c r="D78" s="16"/>
      <c r="E78" s="11"/>
      <c r="F78" s="11"/>
      <c r="G78" s="27"/>
      <c r="H78" s="16"/>
      <c r="I78" s="11"/>
      <c r="J78" s="11"/>
      <c r="K78" s="27"/>
      <c r="L78" s="16"/>
      <c r="M78" s="11"/>
      <c r="N78" s="11"/>
      <c r="O78" s="27"/>
    </row>
    <row r="79" spans="1:15" x14ac:dyDescent="0.25">
      <c r="A79" s="60"/>
      <c r="B79" s="20"/>
      <c r="C79" s="69" t="s">
        <v>30</v>
      </c>
      <c r="D79" s="33">
        <f t="shared" ref="D79:G79" si="22">SUM(D69:D78)</f>
        <v>232353</v>
      </c>
      <c r="E79" s="24">
        <f t="shared" si="22"/>
        <v>217271</v>
      </c>
      <c r="F79" s="24">
        <f t="shared" si="22"/>
        <v>15082</v>
      </c>
      <c r="G79" s="34">
        <f t="shared" si="22"/>
        <v>0</v>
      </c>
      <c r="H79" s="33">
        <f t="shared" ref="H79:K79" si="23">SUM(H69:H78)</f>
        <v>500</v>
      </c>
      <c r="I79" s="24">
        <f t="shared" si="23"/>
        <v>500</v>
      </c>
      <c r="J79" s="24">
        <f t="shared" si="23"/>
        <v>0</v>
      </c>
      <c r="K79" s="34">
        <f t="shared" si="23"/>
        <v>0</v>
      </c>
      <c r="L79" s="33">
        <f t="shared" si="18"/>
        <v>232853</v>
      </c>
      <c r="M79" s="24">
        <f t="shared" si="19"/>
        <v>217771</v>
      </c>
      <c r="N79" s="24">
        <f t="shared" si="20"/>
        <v>15082</v>
      </c>
      <c r="O79" s="34">
        <f t="shared" si="21"/>
        <v>0</v>
      </c>
    </row>
    <row r="80" spans="1:15" x14ac:dyDescent="0.25">
      <c r="A80" s="60"/>
      <c r="B80" s="20"/>
      <c r="C80" s="69"/>
      <c r="D80" s="33"/>
      <c r="E80" s="24"/>
      <c r="F80" s="24"/>
      <c r="G80" s="34"/>
      <c r="H80" s="33"/>
      <c r="I80" s="24"/>
      <c r="J80" s="24"/>
      <c r="K80" s="34"/>
      <c r="L80" s="33"/>
      <c r="M80" s="24"/>
      <c r="N80" s="24"/>
      <c r="O80" s="34"/>
    </row>
    <row r="81" spans="1:15" x14ac:dyDescent="0.25">
      <c r="A81" s="60"/>
      <c r="B81" s="20" t="s">
        <v>10</v>
      </c>
      <c r="C81" s="59" t="s">
        <v>47</v>
      </c>
      <c r="D81" s="33"/>
      <c r="E81" s="24"/>
      <c r="F81" s="24"/>
      <c r="G81" s="34"/>
      <c r="H81" s="33"/>
      <c r="I81" s="24"/>
      <c r="J81" s="24"/>
      <c r="K81" s="34"/>
      <c r="L81" s="33"/>
      <c r="M81" s="24"/>
      <c r="N81" s="24"/>
      <c r="O81" s="34"/>
    </row>
    <row r="82" spans="1:15" x14ac:dyDescent="0.25">
      <c r="A82" s="60"/>
      <c r="B82" s="20"/>
      <c r="C82" s="59" t="s">
        <v>91</v>
      </c>
      <c r="D82" s="16">
        <v>5876</v>
      </c>
      <c r="E82" s="11">
        <f>D82</f>
        <v>5876</v>
      </c>
      <c r="F82" s="11">
        <v>0</v>
      </c>
      <c r="G82" s="27">
        <v>0</v>
      </c>
      <c r="H82" s="16"/>
      <c r="I82" s="11"/>
      <c r="J82" s="11"/>
      <c r="K82" s="27"/>
      <c r="L82" s="16">
        <f t="shared" si="18"/>
        <v>5876</v>
      </c>
      <c r="M82" s="11">
        <f t="shared" si="19"/>
        <v>5876</v>
      </c>
      <c r="N82" s="11">
        <f t="shared" si="20"/>
        <v>0</v>
      </c>
      <c r="O82" s="27">
        <f t="shared" si="21"/>
        <v>0</v>
      </c>
    </row>
    <row r="83" spans="1:15" x14ac:dyDescent="0.25">
      <c r="A83" s="60"/>
      <c r="B83" s="20"/>
      <c r="C83" s="28" t="s">
        <v>115</v>
      </c>
      <c r="D83" s="16">
        <v>6125</v>
      </c>
      <c r="E83" s="11">
        <f>D83</f>
        <v>6125</v>
      </c>
      <c r="F83" s="11">
        <v>0</v>
      </c>
      <c r="G83" s="27">
        <v>0</v>
      </c>
      <c r="H83" s="16"/>
      <c r="I83" s="11"/>
      <c r="J83" s="11"/>
      <c r="K83" s="27"/>
      <c r="L83" s="16">
        <f t="shared" si="18"/>
        <v>6125</v>
      </c>
      <c r="M83" s="11">
        <f t="shared" si="19"/>
        <v>6125</v>
      </c>
      <c r="N83" s="11">
        <f t="shared" si="20"/>
        <v>0</v>
      </c>
      <c r="O83" s="27">
        <f t="shared" si="21"/>
        <v>0</v>
      </c>
    </row>
    <row r="84" spans="1:15" x14ac:dyDescent="0.25">
      <c r="A84" s="60"/>
      <c r="B84" s="20"/>
      <c r="C84" s="28" t="s">
        <v>92</v>
      </c>
      <c r="D84" s="16">
        <v>2035</v>
      </c>
      <c r="E84" s="11">
        <v>0</v>
      </c>
      <c r="F84" s="11">
        <f>D84</f>
        <v>2035</v>
      </c>
      <c r="G84" s="27">
        <v>0</v>
      </c>
      <c r="H84" s="16"/>
      <c r="I84" s="11"/>
      <c r="J84" s="11"/>
      <c r="K84" s="27"/>
      <c r="L84" s="16">
        <f t="shared" si="18"/>
        <v>2035</v>
      </c>
      <c r="M84" s="11">
        <f t="shared" si="19"/>
        <v>0</v>
      </c>
      <c r="N84" s="11">
        <f t="shared" si="20"/>
        <v>2035</v>
      </c>
      <c r="O84" s="27">
        <f t="shared" si="21"/>
        <v>0</v>
      </c>
    </row>
    <row r="85" spans="1:15" x14ac:dyDescent="0.25">
      <c r="A85" s="60"/>
      <c r="B85" s="20"/>
      <c r="C85" s="28" t="s">
        <v>93</v>
      </c>
      <c r="D85" s="16">
        <v>9093</v>
      </c>
      <c r="E85" s="11">
        <f>D85</f>
        <v>9093</v>
      </c>
      <c r="F85" s="11">
        <v>0</v>
      </c>
      <c r="G85" s="27">
        <v>0</v>
      </c>
      <c r="H85" s="16"/>
      <c r="I85" s="11"/>
      <c r="J85" s="11"/>
      <c r="K85" s="27"/>
      <c r="L85" s="16">
        <f t="shared" si="18"/>
        <v>9093</v>
      </c>
      <c r="M85" s="11">
        <f t="shared" si="19"/>
        <v>9093</v>
      </c>
      <c r="N85" s="11">
        <f t="shared" si="20"/>
        <v>0</v>
      </c>
      <c r="O85" s="27">
        <f t="shared" si="21"/>
        <v>0</v>
      </c>
    </row>
    <row r="86" spans="1:15" x14ac:dyDescent="0.25">
      <c r="A86" s="60"/>
      <c r="B86" s="20"/>
      <c r="C86" s="28" t="s">
        <v>158</v>
      </c>
      <c r="D86" s="16">
        <v>190</v>
      </c>
      <c r="E86" s="11">
        <f>D86</f>
        <v>190</v>
      </c>
      <c r="F86" s="11">
        <v>0</v>
      </c>
      <c r="G86" s="27">
        <v>0</v>
      </c>
      <c r="H86" s="16">
        <v>50</v>
      </c>
      <c r="I86" s="11">
        <v>50</v>
      </c>
      <c r="J86" s="11"/>
      <c r="K86" s="27"/>
      <c r="L86" s="16">
        <f t="shared" si="18"/>
        <v>240</v>
      </c>
      <c r="M86" s="11">
        <f t="shared" si="19"/>
        <v>240</v>
      </c>
      <c r="N86" s="11">
        <f t="shared" si="20"/>
        <v>0</v>
      </c>
      <c r="O86" s="27">
        <f t="shared" si="21"/>
        <v>0</v>
      </c>
    </row>
    <row r="87" spans="1:15" x14ac:dyDescent="0.25">
      <c r="A87" s="60"/>
      <c r="B87" s="20"/>
      <c r="C87" s="28" t="s">
        <v>197</v>
      </c>
      <c r="D87" s="16">
        <v>3016</v>
      </c>
      <c r="E87" s="11">
        <f>D87</f>
        <v>3016</v>
      </c>
      <c r="F87" s="11">
        <v>0</v>
      </c>
      <c r="G87" s="27">
        <v>0</v>
      </c>
      <c r="H87" s="16"/>
      <c r="I87" s="11"/>
      <c r="J87" s="11"/>
      <c r="K87" s="27"/>
      <c r="L87" s="16">
        <f t="shared" si="18"/>
        <v>3016</v>
      </c>
      <c r="M87" s="11">
        <f t="shared" si="19"/>
        <v>3016</v>
      </c>
      <c r="N87" s="11">
        <f t="shared" si="20"/>
        <v>0</v>
      </c>
      <c r="O87" s="27">
        <f t="shared" si="21"/>
        <v>0</v>
      </c>
    </row>
    <row r="88" spans="1:15" ht="30" x14ac:dyDescent="0.25">
      <c r="A88" s="60"/>
      <c r="B88" s="20"/>
      <c r="C88" s="28" t="s">
        <v>367</v>
      </c>
      <c r="D88" s="16"/>
      <c r="E88" s="11"/>
      <c r="F88" s="11"/>
      <c r="G88" s="27"/>
      <c r="H88" s="16">
        <v>128</v>
      </c>
      <c r="I88" s="11">
        <f>H88</f>
        <v>128</v>
      </c>
      <c r="J88" s="11">
        <v>0</v>
      </c>
      <c r="K88" s="27">
        <v>0</v>
      </c>
      <c r="L88" s="16">
        <f t="shared" ref="L88:L89" si="24">D88+H88</f>
        <v>128</v>
      </c>
      <c r="M88" s="11">
        <f t="shared" ref="M88:M89" si="25">E88+I88</f>
        <v>128</v>
      </c>
      <c r="N88" s="11">
        <f t="shared" ref="N88:N89" si="26">F88+J88</f>
        <v>0</v>
      </c>
      <c r="O88" s="27">
        <f t="shared" ref="O88:O89" si="27">G88+K88</f>
        <v>0</v>
      </c>
    </row>
    <row r="89" spans="1:15" ht="30" x14ac:dyDescent="0.25">
      <c r="A89" s="60"/>
      <c r="B89" s="20"/>
      <c r="C89" s="28" t="s">
        <v>368</v>
      </c>
      <c r="D89" s="16"/>
      <c r="E89" s="11"/>
      <c r="F89" s="11"/>
      <c r="G89" s="27"/>
      <c r="H89" s="16">
        <v>156</v>
      </c>
      <c r="I89" s="11">
        <f>H89</f>
        <v>156</v>
      </c>
      <c r="J89" s="11">
        <v>0</v>
      </c>
      <c r="K89" s="27">
        <v>0</v>
      </c>
      <c r="L89" s="16">
        <f t="shared" si="24"/>
        <v>156</v>
      </c>
      <c r="M89" s="11">
        <f t="shared" si="25"/>
        <v>156</v>
      </c>
      <c r="N89" s="11">
        <f t="shared" si="26"/>
        <v>0</v>
      </c>
      <c r="O89" s="27">
        <f t="shared" si="27"/>
        <v>0</v>
      </c>
    </row>
    <row r="90" spans="1:15" x14ac:dyDescent="0.25">
      <c r="A90" s="60"/>
      <c r="B90" s="20"/>
      <c r="C90" s="28"/>
      <c r="D90" s="16"/>
      <c r="E90" s="11"/>
      <c r="F90" s="11"/>
      <c r="G90" s="27"/>
      <c r="H90" s="16"/>
      <c r="I90" s="11"/>
      <c r="J90" s="11"/>
      <c r="K90" s="27"/>
      <c r="L90" s="16">
        <f t="shared" si="18"/>
        <v>0</v>
      </c>
      <c r="M90" s="11">
        <f t="shared" si="19"/>
        <v>0</v>
      </c>
      <c r="N90" s="11">
        <f t="shared" si="20"/>
        <v>0</v>
      </c>
      <c r="O90" s="27">
        <f t="shared" si="21"/>
        <v>0</v>
      </c>
    </row>
    <row r="91" spans="1:15" x14ac:dyDescent="0.25">
      <c r="A91" s="60"/>
      <c r="B91" s="20"/>
      <c r="C91" s="69" t="s">
        <v>31</v>
      </c>
      <c r="D91" s="33">
        <f t="shared" ref="D91:G91" si="28">SUM(D82:D90)</f>
        <v>26335</v>
      </c>
      <c r="E91" s="24">
        <f t="shared" si="28"/>
        <v>24300</v>
      </c>
      <c r="F91" s="24">
        <f t="shared" si="28"/>
        <v>2035</v>
      </c>
      <c r="G91" s="34">
        <f t="shared" si="28"/>
        <v>0</v>
      </c>
      <c r="H91" s="33">
        <f t="shared" ref="H91:K91" si="29">SUM(H82:H90)</f>
        <v>334</v>
      </c>
      <c r="I91" s="24">
        <f t="shared" si="29"/>
        <v>334</v>
      </c>
      <c r="J91" s="24">
        <f t="shared" si="29"/>
        <v>0</v>
      </c>
      <c r="K91" s="34">
        <f t="shared" si="29"/>
        <v>0</v>
      </c>
      <c r="L91" s="33">
        <f t="shared" si="18"/>
        <v>26669</v>
      </c>
      <c r="M91" s="24">
        <f t="shared" si="19"/>
        <v>24634</v>
      </c>
      <c r="N91" s="24">
        <f t="shared" si="20"/>
        <v>2035</v>
      </c>
      <c r="O91" s="34">
        <f t="shared" si="21"/>
        <v>0</v>
      </c>
    </row>
    <row r="92" spans="1:15" x14ac:dyDescent="0.25">
      <c r="A92" s="60"/>
      <c r="B92" s="20"/>
      <c r="C92" s="69"/>
      <c r="D92" s="33"/>
      <c r="E92" s="24"/>
      <c r="F92" s="24"/>
      <c r="G92" s="34"/>
      <c r="H92" s="33"/>
      <c r="I92" s="24"/>
      <c r="J92" s="24"/>
      <c r="K92" s="34"/>
      <c r="L92" s="33"/>
      <c r="M92" s="24"/>
      <c r="N92" s="24"/>
      <c r="O92" s="34"/>
    </row>
    <row r="93" spans="1:15" x14ac:dyDescent="0.25">
      <c r="A93" s="60"/>
      <c r="B93" s="20" t="s">
        <v>11</v>
      </c>
      <c r="C93" s="59" t="s">
        <v>23</v>
      </c>
      <c r="D93" s="33"/>
      <c r="E93" s="24"/>
      <c r="F93" s="24"/>
      <c r="G93" s="34"/>
      <c r="H93" s="33"/>
      <c r="I93" s="24"/>
      <c r="J93" s="24"/>
      <c r="K93" s="34"/>
      <c r="L93" s="33"/>
      <c r="M93" s="24"/>
      <c r="N93" s="24"/>
      <c r="O93" s="34"/>
    </row>
    <row r="94" spans="1:15" x14ac:dyDescent="0.25">
      <c r="A94" s="60"/>
      <c r="B94" s="70"/>
      <c r="C94" s="59" t="s">
        <v>28</v>
      </c>
      <c r="D94" s="16">
        <v>2000</v>
      </c>
      <c r="E94" s="11">
        <v>0</v>
      </c>
      <c r="F94" s="11">
        <v>2000</v>
      </c>
      <c r="G94" s="27">
        <v>0</v>
      </c>
      <c r="H94" s="16"/>
      <c r="I94" s="11"/>
      <c r="J94" s="11"/>
      <c r="K94" s="27"/>
      <c r="L94" s="16">
        <f t="shared" si="18"/>
        <v>2000</v>
      </c>
      <c r="M94" s="11">
        <f t="shared" si="19"/>
        <v>0</v>
      </c>
      <c r="N94" s="11">
        <f t="shared" si="20"/>
        <v>2000</v>
      </c>
      <c r="O94" s="27">
        <f t="shared" si="21"/>
        <v>0</v>
      </c>
    </row>
    <row r="95" spans="1:15" x14ac:dyDescent="0.25">
      <c r="A95" s="60"/>
      <c r="B95" s="20"/>
      <c r="C95" s="59" t="s">
        <v>71</v>
      </c>
      <c r="D95" s="16">
        <v>5000</v>
      </c>
      <c r="E95" s="11">
        <v>5000</v>
      </c>
      <c r="F95" s="11">
        <v>0</v>
      </c>
      <c r="G95" s="27">
        <v>0</v>
      </c>
      <c r="H95" s="16"/>
      <c r="I95" s="11"/>
      <c r="J95" s="11"/>
      <c r="K95" s="27"/>
      <c r="L95" s="16">
        <f t="shared" si="18"/>
        <v>5000</v>
      </c>
      <c r="M95" s="11">
        <f t="shared" si="19"/>
        <v>5000</v>
      </c>
      <c r="N95" s="11">
        <f t="shared" si="20"/>
        <v>0</v>
      </c>
      <c r="O95" s="27">
        <f t="shared" si="21"/>
        <v>0</v>
      </c>
    </row>
    <row r="96" spans="1:15" x14ac:dyDescent="0.25">
      <c r="A96" s="60"/>
      <c r="B96" s="20"/>
      <c r="C96" s="59" t="s">
        <v>121</v>
      </c>
      <c r="D96" s="16">
        <v>1175</v>
      </c>
      <c r="E96" s="11">
        <f>D96</f>
        <v>1175</v>
      </c>
      <c r="F96" s="11">
        <v>0</v>
      </c>
      <c r="G96" s="27">
        <v>0</v>
      </c>
      <c r="H96" s="16"/>
      <c r="I96" s="11"/>
      <c r="J96" s="11"/>
      <c r="K96" s="27"/>
      <c r="L96" s="16">
        <f t="shared" si="18"/>
        <v>1175</v>
      </c>
      <c r="M96" s="11">
        <f t="shared" si="19"/>
        <v>1175</v>
      </c>
      <c r="N96" s="11">
        <f t="shared" si="20"/>
        <v>0</v>
      </c>
      <c r="O96" s="27">
        <f t="shared" si="21"/>
        <v>0</v>
      </c>
    </row>
    <row r="97" spans="1:15" x14ac:dyDescent="0.25">
      <c r="A97" s="60"/>
      <c r="B97" s="20"/>
      <c r="C97" s="28" t="s">
        <v>186</v>
      </c>
      <c r="D97" s="16">
        <v>15000</v>
      </c>
      <c r="E97" s="11">
        <f>D97</f>
        <v>15000</v>
      </c>
      <c r="F97" s="11">
        <v>0</v>
      </c>
      <c r="G97" s="27">
        <v>0</v>
      </c>
      <c r="H97" s="16"/>
      <c r="I97" s="11"/>
      <c r="J97" s="11"/>
      <c r="K97" s="27"/>
      <c r="L97" s="16">
        <f t="shared" si="18"/>
        <v>15000</v>
      </c>
      <c r="M97" s="11">
        <f t="shared" si="19"/>
        <v>15000</v>
      </c>
      <c r="N97" s="11">
        <f t="shared" si="20"/>
        <v>0</v>
      </c>
      <c r="O97" s="27">
        <f t="shared" si="21"/>
        <v>0</v>
      </c>
    </row>
    <row r="98" spans="1:15" x14ac:dyDescent="0.25">
      <c r="A98" s="60"/>
      <c r="B98" s="20"/>
      <c r="C98" s="28" t="s">
        <v>343</v>
      </c>
      <c r="D98" s="16">
        <v>55000</v>
      </c>
      <c r="E98" s="11">
        <f>D98</f>
        <v>55000</v>
      </c>
      <c r="F98" s="11">
        <v>0</v>
      </c>
      <c r="G98" s="27">
        <v>0</v>
      </c>
      <c r="H98" s="16">
        <v>7500</v>
      </c>
      <c r="I98" s="11">
        <f>H98</f>
        <v>7500</v>
      </c>
      <c r="J98" s="11">
        <v>0</v>
      </c>
      <c r="K98" s="27">
        <v>0</v>
      </c>
      <c r="L98" s="16">
        <f t="shared" si="18"/>
        <v>62500</v>
      </c>
      <c r="M98" s="11">
        <f t="shared" si="19"/>
        <v>62500</v>
      </c>
      <c r="N98" s="11">
        <f t="shared" si="20"/>
        <v>0</v>
      </c>
      <c r="O98" s="27">
        <f t="shared" si="21"/>
        <v>0</v>
      </c>
    </row>
    <row r="99" spans="1:15" x14ac:dyDescent="0.25">
      <c r="A99" s="60"/>
      <c r="B99" s="20"/>
      <c r="C99" s="59" t="s">
        <v>128</v>
      </c>
      <c r="D99" s="16">
        <v>1000</v>
      </c>
      <c r="E99" s="11">
        <v>1000</v>
      </c>
      <c r="F99" s="11">
        <v>0</v>
      </c>
      <c r="G99" s="27">
        <v>0</v>
      </c>
      <c r="H99" s="16"/>
      <c r="I99" s="11"/>
      <c r="J99" s="11"/>
      <c r="K99" s="27"/>
      <c r="L99" s="16">
        <f t="shared" si="18"/>
        <v>1000</v>
      </c>
      <c r="M99" s="11">
        <f t="shared" si="19"/>
        <v>1000</v>
      </c>
      <c r="N99" s="11">
        <f t="shared" si="20"/>
        <v>0</v>
      </c>
      <c r="O99" s="27">
        <f t="shared" si="21"/>
        <v>0</v>
      </c>
    </row>
    <row r="100" spans="1:15" x14ac:dyDescent="0.25">
      <c r="A100" s="9"/>
      <c r="B100" s="68"/>
      <c r="C100" s="28" t="s">
        <v>187</v>
      </c>
      <c r="D100" s="16">
        <v>10000</v>
      </c>
      <c r="E100" s="11">
        <f>D100</f>
        <v>10000</v>
      </c>
      <c r="F100" s="11">
        <v>0</v>
      </c>
      <c r="G100" s="27">
        <v>0</v>
      </c>
      <c r="H100" s="16">
        <v>-2000</v>
      </c>
      <c r="I100" s="11">
        <v>-2000</v>
      </c>
      <c r="J100" s="11"/>
      <c r="K100" s="27"/>
      <c r="L100" s="16">
        <f t="shared" si="18"/>
        <v>8000</v>
      </c>
      <c r="M100" s="11">
        <f t="shared" si="19"/>
        <v>8000</v>
      </c>
      <c r="N100" s="11">
        <f t="shared" si="20"/>
        <v>0</v>
      </c>
      <c r="O100" s="27">
        <f t="shared" si="21"/>
        <v>0</v>
      </c>
    </row>
    <row r="101" spans="1:15" x14ac:dyDescent="0.25">
      <c r="A101" s="60"/>
      <c r="B101" s="20"/>
      <c r="C101" s="28" t="s">
        <v>188</v>
      </c>
      <c r="D101" s="16">
        <v>50000</v>
      </c>
      <c r="E101" s="11">
        <f>D101</f>
        <v>50000</v>
      </c>
      <c r="F101" s="11">
        <v>0</v>
      </c>
      <c r="G101" s="27">
        <v>0</v>
      </c>
      <c r="H101" s="16"/>
      <c r="I101" s="11"/>
      <c r="J101" s="11"/>
      <c r="K101" s="27"/>
      <c r="L101" s="16">
        <f t="shared" si="18"/>
        <v>50000</v>
      </c>
      <c r="M101" s="11">
        <f t="shared" si="19"/>
        <v>50000</v>
      </c>
      <c r="N101" s="11">
        <f t="shared" si="20"/>
        <v>0</v>
      </c>
      <c r="O101" s="27">
        <f t="shared" si="21"/>
        <v>0</v>
      </c>
    </row>
    <row r="102" spans="1:15" x14ac:dyDescent="0.25">
      <c r="A102" s="60"/>
      <c r="B102" s="20"/>
      <c r="C102" s="59" t="s">
        <v>129</v>
      </c>
      <c r="D102" s="16">
        <v>170000</v>
      </c>
      <c r="E102" s="11">
        <f>D102</f>
        <v>170000</v>
      </c>
      <c r="F102" s="11">
        <v>0</v>
      </c>
      <c r="G102" s="27">
        <v>0</v>
      </c>
      <c r="H102" s="16"/>
      <c r="I102" s="11"/>
      <c r="J102" s="11"/>
      <c r="K102" s="27"/>
      <c r="L102" s="16">
        <f t="shared" si="18"/>
        <v>170000</v>
      </c>
      <c r="M102" s="11">
        <f t="shared" si="19"/>
        <v>170000</v>
      </c>
      <c r="N102" s="11">
        <f t="shared" si="20"/>
        <v>0</v>
      </c>
      <c r="O102" s="27">
        <f t="shared" si="21"/>
        <v>0</v>
      </c>
    </row>
    <row r="103" spans="1:15" ht="30" x14ac:dyDescent="0.25">
      <c r="A103" s="60"/>
      <c r="B103" s="20"/>
      <c r="C103" s="28" t="s">
        <v>130</v>
      </c>
      <c r="D103" s="16">
        <v>11800</v>
      </c>
      <c r="E103" s="11">
        <f>D103</f>
        <v>11800</v>
      </c>
      <c r="F103" s="11">
        <v>0</v>
      </c>
      <c r="G103" s="27">
        <v>0</v>
      </c>
      <c r="H103" s="16">
        <v>-2800</v>
      </c>
      <c r="I103" s="11">
        <v>-2800</v>
      </c>
      <c r="J103" s="11">
        <v>0</v>
      </c>
      <c r="K103" s="27">
        <v>0</v>
      </c>
      <c r="L103" s="16">
        <f t="shared" si="18"/>
        <v>9000</v>
      </c>
      <c r="M103" s="11">
        <f t="shared" si="19"/>
        <v>9000</v>
      </c>
      <c r="N103" s="11">
        <f t="shared" si="20"/>
        <v>0</v>
      </c>
      <c r="O103" s="27">
        <f t="shared" si="21"/>
        <v>0</v>
      </c>
    </row>
    <row r="104" spans="1:15" x14ac:dyDescent="0.25">
      <c r="A104" s="60"/>
      <c r="B104" s="20"/>
      <c r="C104" s="59" t="s">
        <v>131</v>
      </c>
      <c r="D104" s="16">
        <v>1000</v>
      </c>
      <c r="E104" s="11">
        <v>1000</v>
      </c>
      <c r="F104" s="11">
        <v>0</v>
      </c>
      <c r="G104" s="27">
        <v>0</v>
      </c>
      <c r="H104" s="16"/>
      <c r="I104" s="11"/>
      <c r="J104" s="11"/>
      <c r="K104" s="27"/>
      <c r="L104" s="16">
        <f t="shared" si="18"/>
        <v>1000</v>
      </c>
      <c r="M104" s="11">
        <f t="shared" si="19"/>
        <v>1000</v>
      </c>
      <c r="N104" s="11">
        <f t="shared" si="20"/>
        <v>0</v>
      </c>
      <c r="O104" s="27">
        <f t="shared" si="21"/>
        <v>0</v>
      </c>
    </row>
    <row r="105" spans="1:15" x14ac:dyDescent="0.25">
      <c r="A105" s="60"/>
      <c r="B105" s="20"/>
      <c r="C105" s="59" t="s">
        <v>132</v>
      </c>
      <c r="D105" s="16">
        <v>77500</v>
      </c>
      <c r="E105" s="11">
        <f>D105</f>
        <v>77500</v>
      </c>
      <c r="F105" s="11">
        <v>0</v>
      </c>
      <c r="G105" s="27">
        <v>0</v>
      </c>
      <c r="H105" s="16"/>
      <c r="I105" s="11"/>
      <c r="J105" s="11"/>
      <c r="K105" s="27"/>
      <c r="L105" s="16">
        <f t="shared" si="18"/>
        <v>77500</v>
      </c>
      <c r="M105" s="11">
        <f t="shared" si="19"/>
        <v>77500</v>
      </c>
      <c r="N105" s="11">
        <f t="shared" si="20"/>
        <v>0</v>
      </c>
      <c r="O105" s="27">
        <f t="shared" si="21"/>
        <v>0</v>
      </c>
    </row>
    <row r="106" spans="1:15" x14ac:dyDescent="0.25">
      <c r="A106" s="60"/>
      <c r="B106" s="20"/>
      <c r="C106" s="59" t="s">
        <v>133</v>
      </c>
      <c r="D106" s="16"/>
      <c r="E106" s="11"/>
      <c r="F106" s="11"/>
      <c r="G106" s="27"/>
      <c r="H106" s="16"/>
      <c r="I106" s="11"/>
      <c r="J106" s="11"/>
      <c r="K106" s="27"/>
      <c r="L106" s="16"/>
      <c r="M106" s="11"/>
      <c r="N106" s="11"/>
      <c r="O106" s="27"/>
    </row>
    <row r="107" spans="1:15" x14ac:dyDescent="0.25">
      <c r="A107" s="60"/>
      <c r="B107" s="20"/>
      <c r="C107" s="59" t="s">
        <v>134</v>
      </c>
      <c r="D107" s="16">
        <v>2500</v>
      </c>
      <c r="E107" s="11">
        <f>D107</f>
        <v>2500</v>
      </c>
      <c r="F107" s="11">
        <v>0</v>
      </c>
      <c r="G107" s="27">
        <v>0</v>
      </c>
      <c r="H107" s="16"/>
      <c r="I107" s="11"/>
      <c r="J107" s="11"/>
      <c r="K107" s="27"/>
      <c r="L107" s="16">
        <f t="shared" si="18"/>
        <v>2500</v>
      </c>
      <c r="M107" s="11">
        <f t="shared" si="19"/>
        <v>2500</v>
      </c>
      <c r="N107" s="11">
        <f t="shared" si="20"/>
        <v>0</v>
      </c>
      <c r="O107" s="27">
        <f t="shared" si="21"/>
        <v>0</v>
      </c>
    </row>
    <row r="108" spans="1:15" x14ac:dyDescent="0.25">
      <c r="A108" s="60"/>
      <c r="B108" s="20"/>
      <c r="C108" s="59" t="s">
        <v>135</v>
      </c>
      <c r="D108" s="16">
        <v>4500</v>
      </c>
      <c r="E108" s="11">
        <f>D108</f>
        <v>4500</v>
      </c>
      <c r="F108" s="11">
        <v>0</v>
      </c>
      <c r="G108" s="27">
        <v>0</v>
      </c>
      <c r="H108" s="16"/>
      <c r="I108" s="11"/>
      <c r="J108" s="11"/>
      <c r="K108" s="27"/>
      <c r="L108" s="16">
        <f t="shared" si="18"/>
        <v>4500</v>
      </c>
      <c r="M108" s="11">
        <f t="shared" si="19"/>
        <v>4500</v>
      </c>
      <c r="N108" s="11">
        <f t="shared" si="20"/>
        <v>0</v>
      </c>
      <c r="O108" s="27">
        <f t="shared" si="21"/>
        <v>0</v>
      </c>
    </row>
    <row r="109" spans="1:15" x14ac:dyDescent="0.25">
      <c r="A109" s="60"/>
      <c r="B109" s="20"/>
      <c r="C109" s="28" t="s">
        <v>159</v>
      </c>
      <c r="D109" s="21">
        <v>50000</v>
      </c>
      <c r="E109" s="22">
        <v>0</v>
      </c>
      <c r="F109" s="22">
        <f>D109</f>
        <v>50000</v>
      </c>
      <c r="G109" s="25">
        <v>0</v>
      </c>
      <c r="H109" s="21"/>
      <c r="I109" s="22"/>
      <c r="J109" s="22"/>
      <c r="K109" s="25"/>
      <c r="L109" s="21">
        <f t="shared" si="18"/>
        <v>50000</v>
      </c>
      <c r="M109" s="22">
        <f t="shared" si="19"/>
        <v>0</v>
      </c>
      <c r="N109" s="22">
        <f t="shared" si="20"/>
        <v>50000</v>
      </c>
      <c r="O109" s="25">
        <f t="shared" si="21"/>
        <v>0</v>
      </c>
    </row>
    <row r="110" spans="1:15" x14ac:dyDescent="0.25">
      <c r="A110" s="60"/>
      <c r="B110" s="20"/>
      <c r="C110" s="28" t="s">
        <v>347</v>
      </c>
      <c r="D110" s="21">
        <v>52000</v>
      </c>
      <c r="E110" s="22">
        <f>D110</f>
        <v>52000</v>
      </c>
      <c r="F110" s="22">
        <v>0</v>
      </c>
      <c r="G110" s="25">
        <v>0</v>
      </c>
      <c r="H110" s="21">
        <v>-2000</v>
      </c>
      <c r="I110" s="22">
        <v>-2000</v>
      </c>
      <c r="J110" s="22">
        <v>0</v>
      </c>
      <c r="K110" s="25">
        <v>0</v>
      </c>
      <c r="L110" s="21">
        <f t="shared" si="18"/>
        <v>50000</v>
      </c>
      <c r="M110" s="22">
        <f t="shared" si="19"/>
        <v>50000</v>
      </c>
      <c r="N110" s="22">
        <f t="shared" si="20"/>
        <v>0</v>
      </c>
      <c r="O110" s="25">
        <f t="shared" si="21"/>
        <v>0</v>
      </c>
    </row>
    <row r="111" spans="1:15" x14ac:dyDescent="0.25">
      <c r="A111" s="60"/>
      <c r="B111" s="20"/>
      <c r="C111" s="28" t="s">
        <v>160</v>
      </c>
      <c r="D111" s="21">
        <v>150000</v>
      </c>
      <c r="E111" s="22">
        <v>0</v>
      </c>
      <c r="F111" s="22">
        <f>D111</f>
        <v>150000</v>
      </c>
      <c r="G111" s="25">
        <v>0</v>
      </c>
      <c r="H111" s="21"/>
      <c r="I111" s="22"/>
      <c r="J111" s="22"/>
      <c r="K111" s="25"/>
      <c r="L111" s="21">
        <f t="shared" si="18"/>
        <v>150000</v>
      </c>
      <c r="M111" s="22">
        <f t="shared" si="19"/>
        <v>0</v>
      </c>
      <c r="N111" s="22">
        <f t="shared" si="20"/>
        <v>150000</v>
      </c>
      <c r="O111" s="25">
        <f t="shared" si="21"/>
        <v>0</v>
      </c>
    </row>
    <row r="112" spans="1:15" x14ac:dyDescent="0.25">
      <c r="A112" s="60"/>
      <c r="B112" s="20"/>
      <c r="C112" s="28" t="s">
        <v>183</v>
      </c>
      <c r="D112" s="21">
        <v>12000</v>
      </c>
      <c r="E112" s="22">
        <v>0</v>
      </c>
      <c r="F112" s="22">
        <f>D112</f>
        <v>12000</v>
      </c>
      <c r="G112" s="25">
        <v>0</v>
      </c>
      <c r="H112" s="21"/>
      <c r="I112" s="22"/>
      <c r="J112" s="22"/>
      <c r="K112" s="25"/>
      <c r="L112" s="21">
        <f t="shared" si="18"/>
        <v>12000</v>
      </c>
      <c r="M112" s="22">
        <f t="shared" si="19"/>
        <v>0</v>
      </c>
      <c r="N112" s="22">
        <f t="shared" si="20"/>
        <v>12000</v>
      </c>
      <c r="O112" s="25">
        <f t="shared" si="21"/>
        <v>0</v>
      </c>
    </row>
    <row r="113" spans="1:15" x14ac:dyDescent="0.25">
      <c r="A113" s="60"/>
      <c r="B113" s="20"/>
      <c r="C113" s="28" t="s">
        <v>161</v>
      </c>
      <c r="D113" s="21"/>
      <c r="E113" s="22"/>
      <c r="F113" s="22"/>
      <c r="G113" s="25"/>
      <c r="H113" s="21"/>
      <c r="I113" s="22"/>
      <c r="J113" s="22"/>
      <c r="K113" s="25"/>
      <c r="L113" s="21"/>
      <c r="M113" s="22"/>
      <c r="N113" s="22"/>
      <c r="O113" s="25"/>
    </row>
    <row r="114" spans="1:15" x14ac:dyDescent="0.25">
      <c r="A114" s="60"/>
      <c r="B114" s="20"/>
      <c r="C114" s="28" t="s">
        <v>162</v>
      </c>
      <c r="D114" s="21">
        <v>4000</v>
      </c>
      <c r="E114" s="22">
        <v>0</v>
      </c>
      <c r="F114" s="22">
        <f>D114</f>
        <v>4000</v>
      </c>
      <c r="G114" s="25">
        <v>0</v>
      </c>
      <c r="H114" s="21"/>
      <c r="I114" s="22"/>
      <c r="J114" s="22"/>
      <c r="K114" s="25"/>
      <c r="L114" s="21">
        <f t="shared" si="18"/>
        <v>4000</v>
      </c>
      <c r="M114" s="22">
        <f t="shared" si="19"/>
        <v>0</v>
      </c>
      <c r="N114" s="22">
        <f t="shared" si="20"/>
        <v>4000</v>
      </c>
      <c r="O114" s="25">
        <f t="shared" si="21"/>
        <v>0</v>
      </c>
    </row>
    <row r="115" spans="1:15" x14ac:dyDescent="0.25">
      <c r="A115" s="60"/>
      <c r="B115" s="20"/>
      <c r="C115" s="28" t="s">
        <v>163</v>
      </c>
      <c r="D115" s="21">
        <v>1000</v>
      </c>
      <c r="E115" s="22">
        <v>0</v>
      </c>
      <c r="F115" s="22">
        <v>1000</v>
      </c>
      <c r="G115" s="25">
        <v>0</v>
      </c>
      <c r="H115" s="21"/>
      <c r="I115" s="22"/>
      <c r="J115" s="22"/>
      <c r="K115" s="25"/>
      <c r="L115" s="21">
        <f t="shared" si="18"/>
        <v>1000</v>
      </c>
      <c r="M115" s="22">
        <f t="shared" si="19"/>
        <v>0</v>
      </c>
      <c r="N115" s="22">
        <f t="shared" si="20"/>
        <v>1000</v>
      </c>
      <c r="O115" s="25">
        <f t="shared" si="21"/>
        <v>0</v>
      </c>
    </row>
    <row r="116" spans="1:15" x14ac:dyDescent="0.25">
      <c r="A116" s="60"/>
      <c r="B116" s="20"/>
      <c r="C116" s="28" t="s">
        <v>198</v>
      </c>
      <c r="D116" s="21">
        <v>5000</v>
      </c>
      <c r="E116" s="22">
        <f>D116</f>
        <v>5000</v>
      </c>
      <c r="F116" s="22">
        <v>0</v>
      </c>
      <c r="G116" s="25">
        <v>0</v>
      </c>
      <c r="H116" s="21"/>
      <c r="I116" s="22"/>
      <c r="J116" s="22"/>
      <c r="K116" s="25"/>
      <c r="L116" s="21">
        <f t="shared" si="18"/>
        <v>5000</v>
      </c>
      <c r="M116" s="22">
        <f t="shared" si="19"/>
        <v>5000</v>
      </c>
      <c r="N116" s="22">
        <f t="shared" si="20"/>
        <v>0</v>
      </c>
      <c r="O116" s="25">
        <f t="shared" si="21"/>
        <v>0</v>
      </c>
    </row>
    <row r="117" spans="1:15" x14ac:dyDescent="0.25">
      <c r="A117" s="9"/>
      <c r="B117" s="68"/>
      <c r="C117" s="59" t="s">
        <v>178</v>
      </c>
      <c r="D117" s="16">
        <v>27600</v>
      </c>
      <c r="E117" s="11">
        <f>D117</f>
        <v>27600</v>
      </c>
      <c r="F117" s="11">
        <v>0</v>
      </c>
      <c r="G117" s="27">
        <v>0</v>
      </c>
      <c r="H117" s="16"/>
      <c r="I117" s="11"/>
      <c r="J117" s="11"/>
      <c r="K117" s="27"/>
      <c r="L117" s="16">
        <f t="shared" si="18"/>
        <v>27600</v>
      </c>
      <c r="M117" s="11">
        <f t="shared" si="19"/>
        <v>27600</v>
      </c>
      <c r="N117" s="11">
        <f t="shared" si="20"/>
        <v>0</v>
      </c>
      <c r="O117" s="27">
        <f t="shared" si="21"/>
        <v>0</v>
      </c>
    </row>
    <row r="118" spans="1:15" x14ac:dyDescent="0.25">
      <c r="A118" s="60"/>
      <c r="B118" s="20"/>
      <c r="C118" s="28" t="s">
        <v>164</v>
      </c>
      <c r="D118" s="21">
        <v>2500</v>
      </c>
      <c r="E118" s="22">
        <v>2500</v>
      </c>
      <c r="F118" s="22">
        <v>0</v>
      </c>
      <c r="G118" s="25">
        <v>0</v>
      </c>
      <c r="H118" s="21"/>
      <c r="I118" s="22"/>
      <c r="J118" s="22"/>
      <c r="K118" s="25"/>
      <c r="L118" s="21">
        <f t="shared" si="18"/>
        <v>2500</v>
      </c>
      <c r="M118" s="22">
        <f t="shared" si="19"/>
        <v>2500</v>
      </c>
      <c r="N118" s="22">
        <f t="shared" si="20"/>
        <v>0</v>
      </c>
      <c r="O118" s="25">
        <f t="shared" si="21"/>
        <v>0</v>
      </c>
    </row>
    <row r="119" spans="1:15" x14ac:dyDescent="0.25">
      <c r="A119" s="60"/>
      <c r="B119" s="20"/>
      <c r="C119" s="28" t="s">
        <v>234</v>
      </c>
      <c r="D119" s="21">
        <v>31400</v>
      </c>
      <c r="E119" s="22">
        <v>0</v>
      </c>
      <c r="F119" s="22">
        <f>D119</f>
        <v>31400</v>
      </c>
      <c r="G119" s="25">
        <v>0</v>
      </c>
      <c r="H119" s="21"/>
      <c r="I119" s="22"/>
      <c r="J119" s="22"/>
      <c r="K119" s="25"/>
      <c r="L119" s="21">
        <f t="shared" si="18"/>
        <v>31400</v>
      </c>
      <c r="M119" s="22">
        <f t="shared" si="19"/>
        <v>0</v>
      </c>
      <c r="N119" s="22">
        <f t="shared" si="20"/>
        <v>31400</v>
      </c>
      <c r="O119" s="25">
        <f t="shared" si="21"/>
        <v>0</v>
      </c>
    </row>
    <row r="120" spans="1:15" x14ac:dyDescent="0.25">
      <c r="A120" s="60"/>
      <c r="B120" s="20"/>
      <c r="C120" s="28" t="s">
        <v>341</v>
      </c>
      <c r="D120" s="21">
        <v>10000</v>
      </c>
      <c r="E120" s="22">
        <f>D120</f>
        <v>10000</v>
      </c>
      <c r="F120" s="22">
        <v>0</v>
      </c>
      <c r="G120" s="25">
        <v>0</v>
      </c>
      <c r="H120" s="21">
        <v>4985</v>
      </c>
      <c r="I120" s="22">
        <f>H120</f>
        <v>4985</v>
      </c>
      <c r="J120" s="22">
        <v>0</v>
      </c>
      <c r="K120" s="25">
        <v>0</v>
      </c>
      <c r="L120" s="21">
        <f t="shared" si="18"/>
        <v>14985</v>
      </c>
      <c r="M120" s="22">
        <f t="shared" si="19"/>
        <v>14985</v>
      </c>
      <c r="N120" s="22">
        <f t="shared" si="20"/>
        <v>0</v>
      </c>
      <c r="O120" s="25">
        <f t="shared" si="21"/>
        <v>0</v>
      </c>
    </row>
    <row r="121" spans="1:15" x14ac:dyDescent="0.25">
      <c r="A121" s="60"/>
      <c r="B121" s="20"/>
      <c r="C121" s="28" t="s">
        <v>235</v>
      </c>
      <c r="D121" s="21">
        <v>1100</v>
      </c>
      <c r="E121" s="22">
        <v>0</v>
      </c>
      <c r="F121" s="22">
        <v>1100</v>
      </c>
      <c r="G121" s="25">
        <v>0</v>
      </c>
      <c r="H121" s="21"/>
      <c r="I121" s="22"/>
      <c r="J121" s="22"/>
      <c r="K121" s="25"/>
      <c r="L121" s="21">
        <f t="shared" si="18"/>
        <v>1100</v>
      </c>
      <c r="M121" s="22">
        <f t="shared" si="19"/>
        <v>0</v>
      </c>
      <c r="N121" s="22">
        <f t="shared" si="20"/>
        <v>1100</v>
      </c>
      <c r="O121" s="25">
        <f t="shared" si="21"/>
        <v>0</v>
      </c>
    </row>
    <row r="122" spans="1:15" x14ac:dyDescent="0.25">
      <c r="A122" s="9"/>
      <c r="B122" s="68"/>
      <c r="C122" s="59" t="s">
        <v>236</v>
      </c>
      <c r="D122" s="16">
        <v>600</v>
      </c>
      <c r="E122" s="11">
        <v>600</v>
      </c>
      <c r="F122" s="11">
        <v>0</v>
      </c>
      <c r="G122" s="27">
        <v>0</v>
      </c>
      <c r="H122" s="16"/>
      <c r="I122" s="11"/>
      <c r="J122" s="11"/>
      <c r="K122" s="27"/>
      <c r="L122" s="16">
        <f t="shared" si="18"/>
        <v>600</v>
      </c>
      <c r="M122" s="11">
        <f t="shared" si="19"/>
        <v>600</v>
      </c>
      <c r="N122" s="11">
        <f t="shared" si="20"/>
        <v>0</v>
      </c>
      <c r="O122" s="27">
        <f t="shared" si="21"/>
        <v>0</v>
      </c>
    </row>
    <row r="123" spans="1:15" x14ac:dyDescent="0.25">
      <c r="A123" s="9"/>
      <c r="B123" s="68"/>
      <c r="C123" s="28" t="s">
        <v>237</v>
      </c>
      <c r="D123" s="16">
        <v>522100</v>
      </c>
      <c r="E123" s="11">
        <f>D123</f>
        <v>522100</v>
      </c>
      <c r="F123" s="11">
        <v>0</v>
      </c>
      <c r="G123" s="27">
        <v>0</v>
      </c>
      <c r="H123" s="16"/>
      <c r="I123" s="11"/>
      <c r="J123" s="11"/>
      <c r="K123" s="27"/>
      <c r="L123" s="16">
        <f t="shared" si="18"/>
        <v>522100</v>
      </c>
      <c r="M123" s="11">
        <f t="shared" si="19"/>
        <v>522100</v>
      </c>
      <c r="N123" s="11">
        <f t="shared" si="20"/>
        <v>0</v>
      </c>
      <c r="O123" s="27">
        <f t="shared" si="21"/>
        <v>0</v>
      </c>
    </row>
    <row r="124" spans="1:15" x14ac:dyDescent="0.25">
      <c r="A124" s="9"/>
      <c r="B124" s="68"/>
      <c r="C124" s="28" t="s">
        <v>238</v>
      </c>
      <c r="D124" s="16">
        <v>1000</v>
      </c>
      <c r="E124" s="11">
        <v>1000</v>
      </c>
      <c r="F124" s="11">
        <v>0</v>
      </c>
      <c r="G124" s="27">
        <v>0</v>
      </c>
      <c r="H124" s="16"/>
      <c r="I124" s="11"/>
      <c r="J124" s="11"/>
      <c r="K124" s="27"/>
      <c r="L124" s="16">
        <f t="shared" si="18"/>
        <v>1000</v>
      </c>
      <c r="M124" s="11">
        <f t="shared" si="19"/>
        <v>1000</v>
      </c>
      <c r="N124" s="11">
        <f t="shared" si="20"/>
        <v>0</v>
      </c>
      <c r="O124" s="27">
        <f t="shared" si="21"/>
        <v>0</v>
      </c>
    </row>
    <row r="125" spans="1:15" ht="30" x14ac:dyDescent="0.25">
      <c r="A125" s="9"/>
      <c r="B125" s="68"/>
      <c r="C125" s="28" t="s">
        <v>239</v>
      </c>
      <c r="D125" s="16">
        <v>155000</v>
      </c>
      <c r="E125" s="11">
        <f>D125</f>
        <v>155000</v>
      </c>
      <c r="F125" s="11">
        <v>0</v>
      </c>
      <c r="G125" s="27">
        <v>0</v>
      </c>
      <c r="H125" s="16"/>
      <c r="I125" s="11"/>
      <c r="J125" s="11"/>
      <c r="K125" s="27"/>
      <c r="L125" s="16">
        <f t="shared" si="18"/>
        <v>155000</v>
      </c>
      <c r="M125" s="11">
        <f t="shared" si="19"/>
        <v>155000</v>
      </c>
      <c r="N125" s="11">
        <f t="shared" si="20"/>
        <v>0</v>
      </c>
      <c r="O125" s="27">
        <f t="shared" si="21"/>
        <v>0</v>
      </c>
    </row>
    <row r="126" spans="1:15" ht="30" x14ac:dyDescent="0.25">
      <c r="A126" s="9"/>
      <c r="B126" s="68"/>
      <c r="C126" s="28" t="s">
        <v>240</v>
      </c>
      <c r="D126" s="16">
        <v>4500</v>
      </c>
      <c r="E126" s="11">
        <v>4500</v>
      </c>
      <c r="F126" s="11">
        <v>0</v>
      </c>
      <c r="G126" s="27">
        <v>0</v>
      </c>
      <c r="H126" s="16">
        <v>-1500</v>
      </c>
      <c r="I126" s="11">
        <v>-1500</v>
      </c>
      <c r="J126" s="11"/>
      <c r="K126" s="27"/>
      <c r="L126" s="16">
        <f t="shared" si="18"/>
        <v>3000</v>
      </c>
      <c r="M126" s="11">
        <f t="shared" si="19"/>
        <v>3000</v>
      </c>
      <c r="N126" s="11">
        <f t="shared" si="20"/>
        <v>0</v>
      </c>
      <c r="O126" s="27">
        <f t="shared" si="21"/>
        <v>0</v>
      </c>
    </row>
    <row r="127" spans="1:15" x14ac:dyDescent="0.25">
      <c r="A127" s="9"/>
      <c r="B127" s="68"/>
      <c r="C127" s="28" t="s">
        <v>241</v>
      </c>
      <c r="D127" s="16">
        <v>2725</v>
      </c>
      <c r="E127" s="11">
        <f>D127</f>
        <v>2725</v>
      </c>
      <c r="F127" s="11">
        <v>0</v>
      </c>
      <c r="G127" s="27">
        <v>0</v>
      </c>
      <c r="H127" s="16"/>
      <c r="I127" s="11"/>
      <c r="J127" s="11"/>
      <c r="K127" s="27"/>
      <c r="L127" s="16">
        <f t="shared" si="18"/>
        <v>2725</v>
      </c>
      <c r="M127" s="11">
        <f t="shared" si="19"/>
        <v>2725</v>
      </c>
      <c r="N127" s="11">
        <f t="shared" si="20"/>
        <v>0</v>
      </c>
      <c r="O127" s="27">
        <f t="shared" si="21"/>
        <v>0</v>
      </c>
    </row>
    <row r="128" spans="1:15" x14ac:dyDescent="0.25">
      <c r="A128" s="9"/>
      <c r="B128" s="68"/>
      <c r="C128" s="28" t="s">
        <v>342</v>
      </c>
      <c r="D128" s="16">
        <v>34644</v>
      </c>
      <c r="E128" s="11">
        <v>0</v>
      </c>
      <c r="F128" s="11">
        <f>D128</f>
        <v>34644</v>
      </c>
      <c r="G128" s="27">
        <v>0</v>
      </c>
      <c r="H128" s="16"/>
      <c r="I128" s="11"/>
      <c r="J128" s="11"/>
      <c r="K128" s="27"/>
      <c r="L128" s="16">
        <f t="shared" si="18"/>
        <v>34644</v>
      </c>
      <c r="M128" s="11">
        <f t="shared" si="19"/>
        <v>0</v>
      </c>
      <c r="N128" s="11">
        <f t="shared" si="20"/>
        <v>34644</v>
      </c>
      <c r="O128" s="27">
        <f t="shared" si="21"/>
        <v>0</v>
      </c>
    </row>
    <row r="129" spans="1:15" x14ac:dyDescent="0.25">
      <c r="A129" s="9"/>
      <c r="B129" s="68"/>
      <c r="C129" s="28" t="s">
        <v>242</v>
      </c>
      <c r="D129" s="16">
        <v>4000</v>
      </c>
      <c r="E129" s="11">
        <v>0</v>
      </c>
      <c r="F129" s="11">
        <v>4000</v>
      </c>
      <c r="G129" s="27">
        <v>0</v>
      </c>
      <c r="H129" s="16">
        <v>5470</v>
      </c>
      <c r="I129" s="11">
        <f>H129</f>
        <v>5470</v>
      </c>
      <c r="J129" s="11">
        <v>0</v>
      </c>
      <c r="K129" s="27">
        <v>0</v>
      </c>
      <c r="L129" s="16">
        <f t="shared" si="18"/>
        <v>9470</v>
      </c>
      <c r="M129" s="11">
        <f t="shared" si="19"/>
        <v>5470</v>
      </c>
      <c r="N129" s="11">
        <f t="shared" si="20"/>
        <v>4000</v>
      </c>
      <c r="O129" s="27">
        <f t="shared" si="21"/>
        <v>0</v>
      </c>
    </row>
    <row r="130" spans="1:15" x14ac:dyDescent="0.25">
      <c r="A130" s="9"/>
      <c r="B130" s="68"/>
      <c r="C130" s="28" t="s">
        <v>243</v>
      </c>
      <c r="D130" s="16">
        <v>3400</v>
      </c>
      <c r="E130" s="11">
        <f>D130</f>
        <v>3400</v>
      </c>
      <c r="F130" s="11">
        <v>0</v>
      </c>
      <c r="G130" s="27">
        <v>0</v>
      </c>
      <c r="H130" s="16">
        <v>1450</v>
      </c>
      <c r="I130" s="11">
        <f>H130</f>
        <v>1450</v>
      </c>
      <c r="J130" s="11">
        <v>0</v>
      </c>
      <c r="K130" s="27">
        <v>0</v>
      </c>
      <c r="L130" s="16">
        <f t="shared" si="18"/>
        <v>4850</v>
      </c>
      <c r="M130" s="11">
        <f t="shared" si="19"/>
        <v>4850</v>
      </c>
      <c r="N130" s="11">
        <f t="shared" si="20"/>
        <v>0</v>
      </c>
      <c r="O130" s="27">
        <f t="shared" si="21"/>
        <v>0</v>
      </c>
    </row>
    <row r="131" spans="1:15" x14ac:dyDescent="0.25">
      <c r="A131" s="9"/>
      <c r="B131" s="68"/>
      <c r="C131" s="28" t="s">
        <v>244</v>
      </c>
      <c r="D131" s="16">
        <v>500</v>
      </c>
      <c r="E131" s="11">
        <f>D131</f>
        <v>500</v>
      </c>
      <c r="F131" s="11">
        <v>0</v>
      </c>
      <c r="G131" s="27">
        <v>0</v>
      </c>
      <c r="H131" s="16"/>
      <c r="I131" s="11"/>
      <c r="J131" s="11"/>
      <c r="K131" s="27"/>
      <c r="L131" s="16">
        <f t="shared" si="18"/>
        <v>500</v>
      </c>
      <c r="M131" s="11">
        <f t="shared" si="19"/>
        <v>500</v>
      </c>
      <c r="N131" s="11">
        <f t="shared" si="20"/>
        <v>0</v>
      </c>
      <c r="O131" s="27">
        <f t="shared" si="21"/>
        <v>0</v>
      </c>
    </row>
    <row r="132" spans="1:15" x14ac:dyDescent="0.25">
      <c r="A132" s="9"/>
      <c r="B132" s="68"/>
      <c r="C132" s="28" t="s">
        <v>245</v>
      </c>
      <c r="D132" s="16">
        <v>100</v>
      </c>
      <c r="E132" s="11">
        <v>100</v>
      </c>
      <c r="F132" s="11">
        <v>0</v>
      </c>
      <c r="G132" s="27">
        <v>0</v>
      </c>
      <c r="H132" s="16"/>
      <c r="I132" s="11"/>
      <c r="J132" s="11"/>
      <c r="K132" s="27"/>
      <c r="L132" s="16">
        <f t="shared" si="18"/>
        <v>100</v>
      </c>
      <c r="M132" s="11">
        <f t="shared" si="19"/>
        <v>100</v>
      </c>
      <c r="N132" s="11">
        <f t="shared" si="20"/>
        <v>0</v>
      </c>
      <c r="O132" s="27">
        <f t="shared" si="21"/>
        <v>0</v>
      </c>
    </row>
    <row r="133" spans="1:15" x14ac:dyDescent="0.25">
      <c r="A133" s="9"/>
      <c r="B133" s="68"/>
      <c r="C133" s="28" t="s">
        <v>246</v>
      </c>
      <c r="D133" s="16">
        <v>2000</v>
      </c>
      <c r="E133" s="11">
        <v>2000</v>
      </c>
      <c r="F133" s="11">
        <v>0</v>
      </c>
      <c r="G133" s="27">
        <v>0</v>
      </c>
      <c r="H133" s="16"/>
      <c r="I133" s="11"/>
      <c r="J133" s="11"/>
      <c r="K133" s="27"/>
      <c r="L133" s="16">
        <f t="shared" si="18"/>
        <v>2000</v>
      </c>
      <c r="M133" s="11">
        <f t="shared" si="19"/>
        <v>2000</v>
      </c>
      <c r="N133" s="11">
        <f t="shared" si="20"/>
        <v>0</v>
      </c>
      <c r="O133" s="27">
        <f t="shared" si="21"/>
        <v>0</v>
      </c>
    </row>
    <row r="134" spans="1:15" x14ac:dyDescent="0.25">
      <c r="A134" s="9"/>
      <c r="B134" s="68"/>
      <c r="C134" s="28" t="s">
        <v>247</v>
      </c>
      <c r="D134" s="16">
        <v>22102</v>
      </c>
      <c r="E134" s="11">
        <f t="shared" ref="E134:E144" si="30">D134</f>
        <v>22102</v>
      </c>
      <c r="F134" s="11">
        <v>0</v>
      </c>
      <c r="G134" s="27">
        <v>0</v>
      </c>
      <c r="H134" s="16"/>
      <c r="I134" s="11"/>
      <c r="J134" s="11"/>
      <c r="K134" s="27"/>
      <c r="L134" s="16">
        <f t="shared" si="18"/>
        <v>22102</v>
      </c>
      <c r="M134" s="11">
        <f t="shared" si="19"/>
        <v>22102</v>
      </c>
      <c r="N134" s="11">
        <f t="shared" si="20"/>
        <v>0</v>
      </c>
      <c r="O134" s="27">
        <f t="shared" si="21"/>
        <v>0</v>
      </c>
    </row>
    <row r="135" spans="1:15" ht="30" x14ac:dyDescent="0.25">
      <c r="A135" s="9"/>
      <c r="B135" s="68"/>
      <c r="C135" s="28" t="s">
        <v>248</v>
      </c>
      <c r="D135" s="16">
        <v>3810</v>
      </c>
      <c r="E135" s="11">
        <f t="shared" si="30"/>
        <v>3810</v>
      </c>
      <c r="F135" s="11">
        <v>0</v>
      </c>
      <c r="G135" s="27">
        <v>0</v>
      </c>
      <c r="H135" s="16"/>
      <c r="I135" s="11"/>
      <c r="J135" s="11"/>
      <c r="K135" s="27"/>
      <c r="L135" s="16">
        <f t="shared" si="18"/>
        <v>3810</v>
      </c>
      <c r="M135" s="11">
        <f t="shared" si="19"/>
        <v>3810</v>
      </c>
      <c r="N135" s="11">
        <f t="shared" si="20"/>
        <v>0</v>
      </c>
      <c r="O135" s="27">
        <f t="shared" si="21"/>
        <v>0</v>
      </c>
    </row>
    <row r="136" spans="1:15" ht="30" x14ac:dyDescent="0.25">
      <c r="A136" s="9"/>
      <c r="B136" s="68"/>
      <c r="C136" s="28" t="s">
        <v>249</v>
      </c>
      <c r="D136" s="16">
        <v>4540</v>
      </c>
      <c r="E136" s="11">
        <f t="shared" si="30"/>
        <v>4540</v>
      </c>
      <c r="F136" s="11">
        <v>0</v>
      </c>
      <c r="G136" s="27">
        <v>0</v>
      </c>
      <c r="H136" s="16"/>
      <c r="I136" s="11"/>
      <c r="J136" s="11"/>
      <c r="K136" s="27"/>
      <c r="L136" s="16">
        <f t="shared" si="18"/>
        <v>4540</v>
      </c>
      <c r="M136" s="11">
        <f t="shared" si="19"/>
        <v>4540</v>
      </c>
      <c r="N136" s="11">
        <f t="shared" si="20"/>
        <v>0</v>
      </c>
      <c r="O136" s="27">
        <f t="shared" si="21"/>
        <v>0</v>
      </c>
    </row>
    <row r="137" spans="1:15" ht="30" x14ac:dyDescent="0.25">
      <c r="A137" s="9"/>
      <c r="B137" s="68"/>
      <c r="C137" s="28" t="s">
        <v>250</v>
      </c>
      <c r="D137" s="16">
        <v>1270</v>
      </c>
      <c r="E137" s="11">
        <f t="shared" si="30"/>
        <v>1270</v>
      </c>
      <c r="F137" s="11">
        <v>0</v>
      </c>
      <c r="G137" s="27">
        <v>0</v>
      </c>
      <c r="H137" s="16"/>
      <c r="I137" s="11"/>
      <c r="J137" s="11"/>
      <c r="K137" s="27"/>
      <c r="L137" s="16">
        <f t="shared" si="18"/>
        <v>1270</v>
      </c>
      <c r="M137" s="11">
        <f t="shared" si="19"/>
        <v>1270</v>
      </c>
      <c r="N137" s="11">
        <f t="shared" si="20"/>
        <v>0</v>
      </c>
      <c r="O137" s="27">
        <f t="shared" si="21"/>
        <v>0</v>
      </c>
    </row>
    <row r="138" spans="1:15" x14ac:dyDescent="0.25">
      <c r="A138" s="9"/>
      <c r="B138" s="68"/>
      <c r="C138" s="28" t="s">
        <v>251</v>
      </c>
      <c r="D138" s="16">
        <v>635</v>
      </c>
      <c r="E138" s="11">
        <f t="shared" si="30"/>
        <v>635</v>
      </c>
      <c r="F138" s="11">
        <v>0</v>
      </c>
      <c r="G138" s="27">
        <v>0</v>
      </c>
      <c r="H138" s="16"/>
      <c r="I138" s="11"/>
      <c r="J138" s="11"/>
      <c r="K138" s="27"/>
      <c r="L138" s="16">
        <f t="shared" si="18"/>
        <v>635</v>
      </c>
      <c r="M138" s="11">
        <f t="shared" si="19"/>
        <v>635</v>
      </c>
      <c r="N138" s="11">
        <f t="shared" si="20"/>
        <v>0</v>
      </c>
      <c r="O138" s="27">
        <f t="shared" si="21"/>
        <v>0</v>
      </c>
    </row>
    <row r="139" spans="1:15" ht="30" x14ac:dyDescent="0.25">
      <c r="A139" s="9"/>
      <c r="B139" s="68"/>
      <c r="C139" s="28" t="s">
        <v>252</v>
      </c>
      <c r="D139" s="16">
        <v>1369</v>
      </c>
      <c r="E139" s="11">
        <f t="shared" si="30"/>
        <v>1369</v>
      </c>
      <c r="F139" s="11">
        <v>0</v>
      </c>
      <c r="G139" s="27">
        <v>0</v>
      </c>
      <c r="H139" s="16"/>
      <c r="I139" s="11"/>
      <c r="J139" s="11"/>
      <c r="K139" s="27"/>
      <c r="L139" s="16">
        <f t="shared" si="18"/>
        <v>1369</v>
      </c>
      <c r="M139" s="11">
        <f t="shared" si="19"/>
        <v>1369</v>
      </c>
      <c r="N139" s="11">
        <f t="shared" si="20"/>
        <v>0</v>
      </c>
      <c r="O139" s="27">
        <f t="shared" si="21"/>
        <v>0</v>
      </c>
    </row>
    <row r="140" spans="1:15" ht="30" x14ac:dyDescent="0.25">
      <c r="A140" s="9"/>
      <c r="B140" s="68"/>
      <c r="C140" s="28" t="s">
        <v>253</v>
      </c>
      <c r="D140" s="16">
        <v>5152</v>
      </c>
      <c r="E140" s="11">
        <f t="shared" si="30"/>
        <v>5152</v>
      </c>
      <c r="F140" s="11">
        <v>0</v>
      </c>
      <c r="G140" s="27">
        <v>0</v>
      </c>
      <c r="H140" s="16"/>
      <c r="I140" s="11"/>
      <c r="J140" s="11"/>
      <c r="K140" s="27"/>
      <c r="L140" s="16">
        <f t="shared" si="18"/>
        <v>5152</v>
      </c>
      <c r="M140" s="11">
        <f t="shared" si="19"/>
        <v>5152</v>
      </c>
      <c r="N140" s="11">
        <f t="shared" si="20"/>
        <v>0</v>
      </c>
      <c r="O140" s="27">
        <f t="shared" si="21"/>
        <v>0</v>
      </c>
    </row>
    <row r="141" spans="1:15" ht="45" x14ac:dyDescent="0.25">
      <c r="A141" s="9"/>
      <c r="B141" s="68"/>
      <c r="C141" s="28" t="s">
        <v>254</v>
      </c>
      <c r="D141" s="16">
        <v>1270</v>
      </c>
      <c r="E141" s="11">
        <f t="shared" si="30"/>
        <v>1270</v>
      </c>
      <c r="F141" s="11">
        <v>0</v>
      </c>
      <c r="G141" s="27">
        <v>0</v>
      </c>
      <c r="H141" s="16"/>
      <c r="I141" s="11"/>
      <c r="J141" s="11"/>
      <c r="K141" s="27"/>
      <c r="L141" s="16">
        <f t="shared" si="18"/>
        <v>1270</v>
      </c>
      <c r="M141" s="11">
        <f t="shared" si="19"/>
        <v>1270</v>
      </c>
      <c r="N141" s="11">
        <f t="shared" si="20"/>
        <v>0</v>
      </c>
      <c r="O141" s="27">
        <f t="shared" si="21"/>
        <v>0</v>
      </c>
    </row>
    <row r="142" spans="1:15" ht="30" x14ac:dyDescent="0.25">
      <c r="A142" s="9"/>
      <c r="B142" s="68"/>
      <c r="C142" s="28" t="s">
        <v>255</v>
      </c>
      <c r="D142" s="16">
        <v>42335</v>
      </c>
      <c r="E142" s="11">
        <f t="shared" si="30"/>
        <v>42335</v>
      </c>
      <c r="F142" s="11">
        <v>0</v>
      </c>
      <c r="G142" s="27">
        <v>0</v>
      </c>
      <c r="H142" s="16"/>
      <c r="I142" s="11"/>
      <c r="J142" s="11"/>
      <c r="K142" s="27"/>
      <c r="L142" s="16">
        <f t="shared" si="18"/>
        <v>42335</v>
      </c>
      <c r="M142" s="11">
        <f t="shared" si="19"/>
        <v>42335</v>
      </c>
      <c r="N142" s="11">
        <f t="shared" si="20"/>
        <v>0</v>
      </c>
      <c r="O142" s="27">
        <f t="shared" si="21"/>
        <v>0</v>
      </c>
    </row>
    <row r="143" spans="1:15" ht="30" x14ac:dyDescent="0.25">
      <c r="A143" s="9"/>
      <c r="B143" s="68"/>
      <c r="C143" s="28" t="s">
        <v>256</v>
      </c>
      <c r="D143" s="16">
        <v>635</v>
      </c>
      <c r="E143" s="11">
        <f t="shared" si="30"/>
        <v>635</v>
      </c>
      <c r="F143" s="11">
        <v>0</v>
      </c>
      <c r="G143" s="27">
        <v>0</v>
      </c>
      <c r="H143" s="16"/>
      <c r="I143" s="11"/>
      <c r="J143" s="11"/>
      <c r="K143" s="27"/>
      <c r="L143" s="16">
        <f t="shared" ref="L143:L215" si="31">D143+H143</f>
        <v>635</v>
      </c>
      <c r="M143" s="11">
        <f t="shared" ref="M143:M215" si="32">E143+I143</f>
        <v>635</v>
      </c>
      <c r="N143" s="11">
        <f t="shared" ref="N143:N215" si="33">F143+J143</f>
        <v>0</v>
      </c>
      <c r="O143" s="27">
        <f t="shared" ref="O143:O215" si="34">G143+K143</f>
        <v>0</v>
      </c>
    </row>
    <row r="144" spans="1:15" ht="30" x14ac:dyDescent="0.25">
      <c r="A144" s="9"/>
      <c r="B144" s="68"/>
      <c r="C144" s="28" t="s">
        <v>257</v>
      </c>
      <c r="D144" s="16">
        <v>1500</v>
      </c>
      <c r="E144" s="11">
        <f t="shared" si="30"/>
        <v>1500</v>
      </c>
      <c r="F144" s="11">
        <v>0</v>
      </c>
      <c r="G144" s="27">
        <v>0</v>
      </c>
      <c r="H144" s="16"/>
      <c r="I144" s="11"/>
      <c r="J144" s="11"/>
      <c r="K144" s="27"/>
      <c r="L144" s="16">
        <f t="shared" si="31"/>
        <v>1500</v>
      </c>
      <c r="M144" s="11">
        <f t="shared" si="32"/>
        <v>1500</v>
      </c>
      <c r="N144" s="11">
        <f t="shared" si="33"/>
        <v>0</v>
      </c>
      <c r="O144" s="27">
        <f t="shared" si="34"/>
        <v>0</v>
      </c>
    </row>
    <row r="145" spans="1:15" ht="30" x14ac:dyDescent="0.25">
      <c r="A145" s="9"/>
      <c r="B145" s="68"/>
      <c r="C145" s="28" t="s">
        <v>360</v>
      </c>
      <c r="D145" s="16"/>
      <c r="E145" s="11"/>
      <c r="F145" s="11"/>
      <c r="G145" s="27"/>
      <c r="H145" s="16">
        <v>4035</v>
      </c>
      <c r="I145" s="11">
        <f t="shared" ref="I145:I152" si="35">H145</f>
        <v>4035</v>
      </c>
      <c r="J145" s="11">
        <v>0</v>
      </c>
      <c r="K145" s="27">
        <v>0</v>
      </c>
      <c r="L145" s="16">
        <f t="shared" ref="L145" si="36">D145+H145</f>
        <v>4035</v>
      </c>
      <c r="M145" s="11">
        <f t="shared" ref="M145" si="37">E145+I145</f>
        <v>4035</v>
      </c>
      <c r="N145" s="11">
        <f t="shared" ref="N145" si="38">F145+J145</f>
        <v>0</v>
      </c>
      <c r="O145" s="27">
        <f t="shared" ref="O145" si="39">G145+K145</f>
        <v>0</v>
      </c>
    </row>
    <row r="146" spans="1:15" ht="30" x14ac:dyDescent="0.25">
      <c r="A146" s="9"/>
      <c r="B146" s="68"/>
      <c r="C146" s="28" t="s">
        <v>361</v>
      </c>
      <c r="D146" s="16"/>
      <c r="E146" s="11"/>
      <c r="F146" s="11"/>
      <c r="G146" s="27"/>
      <c r="H146" s="16">
        <v>1856</v>
      </c>
      <c r="I146" s="11">
        <f t="shared" si="35"/>
        <v>1856</v>
      </c>
      <c r="J146" s="11">
        <v>0</v>
      </c>
      <c r="K146" s="27">
        <v>0</v>
      </c>
      <c r="L146" s="16">
        <f t="shared" ref="L146" si="40">D146+H146</f>
        <v>1856</v>
      </c>
      <c r="M146" s="11">
        <f t="shared" ref="M146" si="41">E146+I146</f>
        <v>1856</v>
      </c>
      <c r="N146" s="11">
        <f t="shared" ref="N146" si="42">F146+J146</f>
        <v>0</v>
      </c>
      <c r="O146" s="27">
        <f t="shared" ref="O146" si="43">G146+K146</f>
        <v>0</v>
      </c>
    </row>
    <row r="147" spans="1:15" ht="30" x14ac:dyDescent="0.25">
      <c r="A147" s="9"/>
      <c r="B147" s="68"/>
      <c r="C147" s="28" t="s">
        <v>362</v>
      </c>
      <c r="D147" s="16"/>
      <c r="E147" s="11"/>
      <c r="F147" s="11"/>
      <c r="G147" s="27"/>
      <c r="H147" s="16">
        <v>2270</v>
      </c>
      <c r="I147" s="11">
        <f t="shared" si="35"/>
        <v>2270</v>
      </c>
      <c r="J147" s="11">
        <v>0</v>
      </c>
      <c r="K147" s="27">
        <v>0</v>
      </c>
      <c r="L147" s="16">
        <f t="shared" ref="L147" si="44">D147+H147</f>
        <v>2270</v>
      </c>
      <c r="M147" s="11">
        <f t="shared" ref="M147" si="45">E147+I147</f>
        <v>2270</v>
      </c>
      <c r="N147" s="11">
        <f t="shared" ref="N147" si="46">F147+J147</f>
        <v>0</v>
      </c>
      <c r="O147" s="27">
        <f t="shared" ref="O147" si="47">G147+K147</f>
        <v>0</v>
      </c>
    </row>
    <row r="148" spans="1:15" x14ac:dyDescent="0.25">
      <c r="A148" s="9"/>
      <c r="B148" s="68"/>
      <c r="C148" s="28" t="s">
        <v>363</v>
      </c>
      <c r="D148" s="16"/>
      <c r="E148" s="11"/>
      <c r="F148" s="11"/>
      <c r="G148" s="27"/>
      <c r="H148" s="16">
        <v>1830</v>
      </c>
      <c r="I148" s="11">
        <f t="shared" si="35"/>
        <v>1830</v>
      </c>
      <c r="J148" s="11">
        <v>0</v>
      </c>
      <c r="K148" s="27">
        <v>0</v>
      </c>
      <c r="L148" s="16">
        <f t="shared" ref="L148" si="48">D148+H148</f>
        <v>1830</v>
      </c>
      <c r="M148" s="11">
        <f t="shared" ref="M148" si="49">E148+I148</f>
        <v>1830</v>
      </c>
      <c r="N148" s="11">
        <f t="shared" ref="N148" si="50">F148+J148</f>
        <v>0</v>
      </c>
      <c r="O148" s="27">
        <f t="shared" ref="O148" si="51">G148+K148</f>
        <v>0</v>
      </c>
    </row>
    <row r="149" spans="1:15" x14ac:dyDescent="0.25">
      <c r="A149" s="9"/>
      <c r="B149" s="68"/>
      <c r="C149" s="28" t="s">
        <v>364</v>
      </c>
      <c r="D149" s="16"/>
      <c r="E149" s="11"/>
      <c r="F149" s="11"/>
      <c r="G149" s="27"/>
      <c r="H149" s="16">
        <v>2420</v>
      </c>
      <c r="I149" s="11">
        <f t="shared" si="35"/>
        <v>2420</v>
      </c>
      <c r="J149" s="11">
        <v>0</v>
      </c>
      <c r="K149" s="27">
        <v>0</v>
      </c>
      <c r="L149" s="16">
        <f t="shared" ref="L149" si="52">D149+H149</f>
        <v>2420</v>
      </c>
      <c r="M149" s="11">
        <f t="shared" ref="M149" si="53">E149+I149</f>
        <v>2420</v>
      </c>
      <c r="N149" s="11">
        <f t="shared" ref="N149" si="54">F149+J149</f>
        <v>0</v>
      </c>
      <c r="O149" s="27">
        <f t="shared" ref="O149" si="55">G149+K149</f>
        <v>0</v>
      </c>
    </row>
    <row r="150" spans="1:15" x14ac:dyDescent="0.25">
      <c r="A150" s="9"/>
      <c r="B150" s="68"/>
      <c r="C150" s="28" t="s">
        <v>365</v>
      </c>
      <c r="D150" s="16"/>
      <c r="E150" s="11"/>
      <c r="F150" s="11"/>
      <c r="G150" s="27"/>
      <c r="H150" s="16">
        <v>462</v>
      </c>
      <c r="I150" s="11">
        <f t="shared" si="35"/>
        <v>462</v>
      </c>
      <c r="J150" s="11">
        <v>0</v>
      </c>
      <c r="K150" s="27">
        <v>0</v>
      </c>
      <c r="L150" s="16">
        <f t="shared" ref="L150:L152" si="56">D150+H150</f>
        <v>462</v>
      </c>
      <c r="M150" s="11">
        <f t="shared" ref="M150:M152" si="57">E150+I150</f>
        <v>462</v>
      </c>
      <c r="N150" s="11">
        <f t="shared" ref="N150:N152" si="58">F150+J150</f>
        <v>0</v>
      </c>
      <c r="O150" s="27">
        <f t="shared" ref="O150:O152" si="59">G150+K150</f>
        <v>0</v>
      </c>
    </row>
    <row r="151" spans="1:15" x14ac:dyDescent="0.25">
      <c r="A151" s="9"/>
      <c r="B151" s="68"/>
      <c r="C151" s="28" t="s">
        <v>366</v>
      </c>
      <c r="D151" s="16"/>
      <c r="E151" s="11"/>
      <c r="F151" s="11"/>
      <c r="G151" s="27"/>
      <c r="H151" s="16">
        <v>885</v>
      </c>
      <c r="I151" s="11">
        <f t="shared" si="35"/>
        <v>885</v>
      </c>
      <c r="J151" s="11">
        <v>0</v>
      </c>
      <c r="K151" s="27">
        <v>0</v>
      </c>
      <c r="L151" s="16">
        <f t="shared" si="56"/>
        <v>885</v>
      </c>
      <c r="M151" s="11">
        <f t="shared" si="57"/>
        <v>885</v>
      </c>
      <c r="N151" s="11">
        <f t="shared" si="58"/>
        <v>0</v>
      </c>
      <c r="O151" s="27">
        <f t="shared" si="59"/>
        <v>0</v>
      </c>
    </row>
    <row r="152" spans="1:15" x14ac:dyDescent="0.25">
      <c r="A152" s="9"/>
      <c r="B152" s="68"/>
      <c r="C152" s="72" t="s">
        <v>370</v>
      </c>
      <c r="D152" s="16"/>
      <c r="E152" s="11"/>
      <c r="F152" s="11"/>
      <c r="G152" s="27"/>
      <c r="H152" s="16">
        <v>18075</v>
      </c>
      <c r="I152" s="11">
        <f t="shared" si="35"/>
        <v>18075</v>
      </c>
      <c r="J152" s="11">
        <v>0</v>
      </c>
      <c r="K152" s="27">
        <v>0</v>
      </c>
      <c r="L152" s="16">
        <f t="shared" si="56"/>
        <v>18075</v>
      </c>
      <c r="M152" s="11">
        <f t="shared" si="57"/>
        <v>18075</v>
      </c>
      <c r="N152" s="11">
        <f t="shared" si="58"/>
        <v>0</v>
      </c>
      <c r="O152" s="27">
        <f t="shared" si="59"/>
        <v>0</v>
      </c>
    </row>
    <row r="153" spans="1:15" x14ac:dyDescent="0.25">
      <c r="A153" s="60"/>
      <c r="B153" s="20"/>
      <c r="C153" s="28"/>
      <c r="D153" s="21"/>
      <c r="E153" s="22"/>
      <c r="F153" s="22"/>
      <c r="G153" s="25"/>
      <c r="H153" s="21"/>
      <c r="I153" s="22"/>
      <c r="J153" s="22"/>
      <c r="K153" s="25"/>
      <c r="L153" s="21"/>
      <c r="M153" s="22"/>
      <c r="N153" s="22"/>
      <c r="O153" s="25"/>
    </row>
    <row r="154" spans="1:15" x14ac:dyDescent="0.25">
      <c r="A154" s="60"/>
      <c r="B154" s="20"/>
      <c r="C154" s="69" t="s">
        <v>32</v>
      </c>
      <c r="D154" s="33">
        <f t="shared" ref="D154:K154" si="60">SUM(D94:D153)</f>
        <v>1568262</v>
      </c>
      <c r="E154" s="24">
        <f t="shared" si="60"/>
        <v>1278118</v>
      </c>
      <c r="F154" s="24">
        <f t="shared" si="60"/>
        <v>290144</v>
      </c>
      <c r="G154" s="34">
        <f t="shared" si="60"/>
        <v>0</v>
      </c>
      <c r="H154" s="33">
        <f t="shared" si="60"/>
        <v>42938</v>
      </c>
      <c r="I154" s="24">
        <f t="shared" si="60"/>
        <v>42938</v>
      </c>
      <c r="J154" s="24">
        <f t="shared" si="60"/>
        <v>0</v>
      </c>
      <c r="K154" s="34">
        <f t="shared" si="60"/>
        <v>0</v>
      </c>
      <c r="L154" s="33">
        <f t="shared" si="31"/>
        <v>1611200</v>
      </c>
      <c r="M154" s="24">
        <f t="shared" si="32"/>
        <v>1321056</v>
      </c>
      <c r="N154" s="24">
        <f t="shared" si="33"/>
        <v>290144</v>
      </c>
      <c r="O154" s="34">
        <f t="shared" si="34"/>
        <v>0</v>
      </c>
    </row>
    <row r="155" spans="1:15" ht="16.5" x14ac:dyDescent="0.25">
      <c r="A155" s="60"/>
      <c r="B155" s="20"/>
      <c r="C155" s="69"/>
      <c r="D155" s="29"/>
      <c r="E155" s="30"/>
      <c r="F155" s="30"/>
      <c r="G155" s="31"/>
      <c r="H155" s="29"/>
      <c r="I155" s="30"/>
      <c r="J155" s="30"/>
      <c r="K155" s="31"/>
      <c r="L155" s="29"/>
      <c r="M155" s="30"/>
      <c r="N155" s="30"/>
      <c r="O155" s="31"/>
    </row>
    <row r="156" spans="1:15" ht="16.5" x14ac:dyDescent="0.25">
      <c r="A156" s="60"/>
      <c r="B156" s="20" t="s">
        <v>7</v>
      </c>
      <c r="C156" s="59" t="s">
        <v>40</v>
      </c>
      <c r="D156" s="29"/>
      <c r="E156" s="30"/>
      <c r="F156" s="30"/>
      <c r="G156" s="31"/>
      <c r="H156" s="29"/>
      <c r="I156" s="30"/>
      <c r="J156" s="30"/>
      <c r="K156" s="31"/>
      <c r="L156" s="29"/>
      <c r="M156" s="30"/>
      <c r="N156" s="30"/>
      <c r="O156" s="31"/>
    </row>
    <row r="157" spans="1:15" x14ac:dyDescent="0.25">
      <c r="A157" s="71"/>
      <c r="B157" s="20"/>
      <c r="C157" s="28" t="s">
        <v>72</v>
      </c>
      <c r="D157" s="16"/>
      <c r="E157" s="11"/>
      <c r="F157" s="11"/>
      <c r="G157" s="27"/>
      <c r="H157" s="16"/>
      <c r="I157" s="11"/>
      <c r="J157" s="11"/>
      <c r="K157" s="27"/>
      <c r="L157" s="16"/>
      <c r="M157" s="11"/>
      <c r="N157" s="11"/>
      <c r="O157" s="27"/>
    </row>
    <row r="158" spans="1:15" x14ac:dyDescent="0.25">
      <c r="A158" s="71"/>
      <c r="B158" s="20"/>
      <c r="C158" s="28" t="s">
        <v>73</v>
      </c>
      <c r="D158" s="16">
        <v>3000</v>
      </c>
      <c r="E158" s="11">
        <v>0</v>
      </c>
      <c r="F158" s="11">
        <v>0</v>
      </c>
      <c r="G158" s="27">
        <v>3000</v>
      </c>
      <c r="H158" s="16"/>
      <c r="I158" s="11"/>
      <c r="J158" s="11"/>
      <c r="K158" s="27"/>
      <c r="L158" s="16">
        <f t="shared" si="31"/>
        <v>3000</v>
      </c>
      <c r="M158" s="11">
        <f t="shared" si="32"/>
        <v>0</v>
      </c>
      <c r="N158" s="11">
        <f t="shared" si="33"/>
        <v>0</v>
      </c>
      <c r="O158" s="27">
        <f t="shared" si="34"/>
        <v>3000</v>
      </c>
    </row>
    <row r="159" spans="1:15" x14ac:dyDescent="0.25">
      <c r="A159" s="71"/>
      <c r="B159" s="20"/>
      <c r="C159" s="28" t="s">
        <v>95</v>
      </c>
      <c r="D159" s="16">
        <v>1240</v>
      </c>
      <c r="E159" s="11">
        <v>0</v>
      </c>
      <c r="F159" s="11">
        <v>0</v>
      </c>
      <c r="G159" s="27">
        <f>D159</f>
        <v>1240</v>
      </c>
      <c r="H159" s="16"/>
      <c r="I159" s="11"/>
      <c r="J159" s="11"/>
      <c r="K159" s="27"/>
      <c r="L159" s="16">
        <f t="shared" si="31"/>
        <v>1240</v>
      </c>
      <c r="M159" s="11">
        <f t="shared" si="32"/>
        <v>0</v>
      </c>
      <c r="N159" s="11">
        <f t="shared" si="33"/>
        <v>0</v>
      </c>
      <c r="O159" s="27">
        <f t="shared" si="34"/>
        <v>1240</v>
      </c>
    </row>
    <row r="160" spans="1:15" x14ac:dyDescent="0.25">
      <c r="A160" s="71"/>
      <c r="B160" s="20"/>
      <c r="C160" s="28" t="s">
        <v>96</v>
      </c>
      <c r="D160" s="16">
        <v>1270</v>
      </c>
      <c r="E160" s="11">
        <v>0</v>
      </c>
      <c r="F160" s="11">
        <v>0</v>
      </c>
      <c r="G160" s="27">
        <f>D160</f>
        <v>1270</v>
      </c>
      <c r="H160" s="16"/>
      <c r="I160" s="11"/>
      <c r="J160" s="11"/>
      <c r="K160" s="27"/>
      <c r="L160" s="16">
        <f t="shared" si="31"/>
        <v>1270</v>
      </c>
      <c r="M160" s="11">
        <f t="shared" si="32"/>
        <v>0</v>
      </c>
      <c r="N160" s="11">
        <f t="shared" si="33"/>
        <v>0</v>
      </c>
      <c r="O160" s="27">
        <f t="shared" si="34"/>
        <v>1270</v>
      </c>
    </row>
    <row r="161" spans="1:15" x14ac:dyDescent="0.25">
      <c r="A161" s="71"/>
      <c r="B161" s="20"/>
      <c r="C161" s="28" t="s">
        <v>97</v>
      </c>
      <c r="D161" s="16">
        <v>560</v>
      </c>
      <c r="E161" s="11">
        <v>0</v>
      </c>
      <c r="F161" s="11">
        <v>0</v>
      </c>
      <c r="G161" s="27">
        <v>560</v>
      </c>
      <c r="H161" s="16"/>
      <c r="I161" s="11"/>
      <c r="J161" s="11"/>
      <c r="K161" s="27"/>
      <c r="L161" s="16">
        <f t="shared" si="31"/>
        <v>560</v>
      </c>
      <c r="M161" s="11">
        <f t="shared" si="32"/>
        <v>0</v>
      </c>
      <c r="N161" s="11">
        <f t="shared" si="33"/>
        <v>0</v>
      </c>
      <c r="O161" s="27">
        <f t="shared" si="34"/>
        <v>560</v>
      </c>
    </row>
    <row r="162" spans="1:15" x14ac:dyDescent="0.25">
      <c r="A162" s="71"/>
      <c r="B162" s="20"/>
      <c r="C162" s="28" t="s">
        <v>98</v>
      </c>
      <c r="D162" s="16">
        <v>1400</v>
      </c>
      <c r="E162" s="11">
        <v>0</v>
      </c>
      <c r="F162" s="11">
        <v>0</v>
      </c>
      <c r="G162" s="27">
        <f>D162</f>
        <v>1400</v>
      </c>
      <c r="H162" s="16"/>
      <c r="I162" s="11"/>
      <c r="J162" s="11"/>
      <c r="K162" s="27"/>
      <c r="L162" s="16">
        <f t="shared" si="31"/>
        <v>1400</v>
      </c>
      <c r="M162" s="11">
        <f t="shared" si="32"/>
        <v>0</v>
      </c>
      <c r="N162" s="11">
        <f t="shared" si="33"/>
        <v>0</v>
      </c>
      <c r="O162" s="27">
        <f t="shared" si="34"/>
        <v>1400</v>
      </c>
    </row>
    <row r="163" spans="1:15" x14ac:dyDescent="0.25">
      <c r="A163" s="71"/>
      <c r="B163" s="20"/>
      <c r="C163" s="28" t="s">
        <v>99</v>
      </c>
      <c r="D163" s="16">
        <v>300</v>
      </c>
      <c r="E163" s="11">
        <v>0</v>
      </c>
      <c r="F163" s="11">
        <v>0</v>
      </c>
      <c r="G163" s="27">
        <v>300</v>
      </c>
      <c r="H163" s="16"/>
      <c r="I163" s="11"/>
      <c r="J163" s="11"/>
      <c r="K163" s="27"/>
      <c r="L163" s="16">
        <f t="shared" si="31"/>
        <v>300</v>
      </c>
      <c r="M163" s="11">
        <f t="shared" si="32"/>
        <v>0</v>
      </c>
      <c r="N163" s="11">
        <f t="shared" si="33"/>
        <v>0</v>
      </c>
      <c r="O163" s="27">
        <f t="shared" si="34"/>
        <v>300</v>
      </c>
    </row>
    <row r="164" spans="1:15" x14ac:dyDescent="0.25">
      <c r="A164" s="71"/>
      <c r="B164" s="58"/>
      <c r="C164" s="72" t="s">
        <v>119</v>
      </c>
      <c r="D164" s="16">
        <v>200</v>
      </c>
      <c r="E164" s="11">
        <v>0</v>
      </c>
      <c r="F164" s="11">
        <v>0</v>
      </c>
      <c r="G164" s="27">
        <v>200</v>
      </c>
      <c r="H164" s="16"/>
      <c r="I164" s="11"/>
      <c r="J164" s="11"/>
      <c r="K164" s="27"/>
      <c r="L164" s="16">
        <f t="shared" si="31"/>
        <v>200</v>
      </c>
      <c r="M164" s="11">
        <f t="shared" si="32"/>
        <v>0</v>
      </c>
      <c r="N164" s="11">
        <f t="shared" si="33"/>
        <v>0</v>
      </c>
      <c r="O164" s="27">
        <f t="shared" si="34"/>
        <v>200</v>
      </c>
    </row>
    <row r="165" spans="1:15" x14ac:dyDescent="0.25">
      <c r="A165" s="9"/>
      <c r="B165" s="68"/>
      <c r="C165" s="59" t="s">
        <v>74</v>
      </c>
      <c r="D165" s="16">
        <v>2360</v>
      </c>
      <c r="E165" s="11">
        <v>0</v>
      </c>
      <c r="F165" s="11">
        <v>0</v>
      </c>
      <c r="G165" s="27">
        <f>D165</f>
        <v>2360</v>
      </c>
      <c r="H165" s="16"/>
      <c r="I165" s="11"/>
      <c r="J165" s="11"/>
      <c r="K165" s="27"/>
      <c r="L165" s="16">
        <f t="shared" si="31"/>
        <v>2360</v>
      </c>
      <c r="M165" s="11">
        <f t="shared" si="32"/>
        <v>0</v>
      </c>
      <c r="N165" s="11">
        <f t="shared" si="33"/>
        <v>0</v>
      </c>
      <c r="O165" s="27">
        <f t="shared" si="34"/>
        <v>2360</v>
      </c>
    </row>
    <row r="166" spans="1:15" x14ac:dyDescent="0.25">
      <c r="A166" s="9"/>
      <c r="B166" s="68"/>
      <c r="C166" s="59" t="s">
        <v>75</v>
      </c>
      <c r="D166" s="16">
        <v>500</v>
      </c>
      <c r="E166" s="11">
        <v>0</v>
      </c>
      <c r="F166" s="11">
        <v>0</v>
      </c>
      <c r="G166" s="27">
        <v>500</v>
      </c>
      <c r="H166" s="16"/>
      <c r="I166" s="11"/>
      <c r="J166" s="11"/>
      <c r="K166" s="27"/>
      <c r="L166" s="16">
        <f t="shared" si="31"/>
        <v>500</v>
      </c>
      <c r="M166" s="11">
        <f t="shared" si="32"/>
        <v>0</v>
      </c>
      <c r="N166" s="11">
        <f t="shared" si="33"/>
        <v>0</v>
      </c>
      <c r="O166" s="27">
        <f t="shared" si="34"/>
        <v>500</v>
      </c>
    </row>
    <row r="167" spans="1:15" x14ac:dyDescent="0.25">
      <c r="A167" s="71"/>
      <c r="B167" s="20"/>
      <c r="C167" s="28"/>
      <c r="D167" s="16"/>
      <c r="E167" s="11"/>
      <c r="F167" s="11"/>
      <c r="G167" s="27"/>
      <c r="H167" s="16"/>
      <c r="I167" s="11"/>
      <c r="J167" s="11"/>
      <c r="K167" s="27"/>
      <c r="L167" s="16"/>
      <c r="M167" s="11"/>
      <c r="N167" s="11"/>
      <c r="O167" s="27"/>
    </row>
    <row r="168" spans="1:15" x14ac:dyDescent="0.25">
      <c r="A168" s="60"/>
      <c r="B168" s="73"/>
      <c r="C168" s="69" t="s">
        <v>33</v>
      </c>
      <c r="D168" s="33">
        <f t="shared" ref="D168:G168" si="61">SUM(D157:D167)</f>
        <v>10830</v>
      </c>
      <c r="E168" s="24">
        <f t="shared" si="61"/>
        <v>0</v>
      </c>
      <c r="F168" s="24">
        <f t="shared" si="61"/>
        <v>0</v>
      </c>
      <c r="G168" s="34">
        <f t="shared" si="61"/>
        <v>10830</v>
      </c>
      <c r="H168" s="33">
        <f t="shared" ref="H168:K168" si="62">SUM(H157:H167)</f>
        <v>0</v>
      </c>
      <c r="I168" s="24">
        <f t="shared" si="62"/>
        <v>0</v>
      </c>
      <c r="J168" s="24">
        <f t="shared" si="62"/>
        <v>0</v>
      </c>
      <c r="K168" s="34">
        <f t="shared" si="62"/>
        <v>0</v>
      </c>
      <c r="L168" s="33">
        <f t="shared" si="31"/>
        <v>10830</v>
      </c>
      <c r="M168" s="24">
        <f t="shared" si="32"/>
        <v>0</v>
      </c>
      <c r="N168" s="24">
        <f t="shared" si="33"/>
        <v>0</v>
      </c>
      <c r="O168" s="34">
        <f t="shared" si="34"/>
        <v>10830</v>
      </c>
    </row>
    <row r="169" spans="1:15" ht="16.5" x14ac:dyDescent="0.25">
      <c r="A169" s="60"/>
      <c r="B169" s="20"/>
      <c r="C169" s="69"/>
      <c r="D169" s="29"/>
      <c r="E169" s="30"/>
      <c r="F169" s="30"/>
      <c r="G169" s="31"/>
      <c r="H169" s="29"/>
      <c r="I169" s="30"/>
      <c r="J169" s="30"/>
      <c r="K169" s="31"/>
      <c r="L169" s="29"/>
      <c r="M169" s="30"/>
      <c r="N169" s="30"/>
      <c r="O169" s="31"/>
    </row>
    <row r="170" spans="1:15" ht="16.5" x14ac:dyDescent="0.25">
      <c r="A170" s="60"/>
      <c r="B170" s="20" t="s">
        <v>13</v>
      </c>
      <c r="C170" s="59" t="s">
        <v>41</v>
      </c>
      <c r="D170" s="29"/>
      <c r="E170" s="30"/>
      <c r="F170" s="30"/>
      <c r="G170" s="31"/>
      <c r="H170" s="29"/>
      <c r="I170" s="30"/>
      <c r="J170" s="30"/>
      <c r="K170" s="31"/>
      <c r="L170" s="29"/>
      <c r="M170" s="30"/>
      <c r="N170" s="30"/>
      <c r="O170" s="31"/>
    </row>
    <row r="171" spans="1:15" ht="16.5" x14ac:dyDescent="0.25">
      <c r="A171" s="60"/>
      <c r="B171" s="20"/>
      <c r="C171" s="59" t="s">
        <v>45</v>
      </c>
      <c r="D171" s="29"/>
      <c r="E171" s="30"/>
      <c r="F171" s="30"/>
      <c r="G171" s="31"/>
      <c r="H171" s="29"/>
      <c r="I171" s="30"/>
      <c r="J171" s="30"/>
      <c r="K171" s="31"/>
      <c r="L171" s="29"/>
      <c r="M171" s="30"/>
      <c r="N171" s="30"/>
      <c r="O171" s="31"/>
    </row>
    <row r="172" spans="1:15" ht="30" x14ac:dyDescent="0.25">
      <c r="A172" s="9"/>
      <c r="B172" s="68"/>
      <c r="C172" s="28" t="s">
        <v>100</v>
      </c>
      <c r="D172" s="16">
        <v>506190</v>
      </c>
      <c r="E172" s="11">
        <v>311649</v>
      </c>
      <c r="F172" s="215">
        <v>194541</v>
      </c>
      <c r="G172" s="216">
        <v>0</v>
      </c>
      <c r="H172" s="16">
        <v>31163</v>
      </c>
      <c r="I172" s="11">
        <f>H172</f>
        <v>31163</v>
      </c>
      <c r="J172" s="215">
        <v>0</v>
      </c>
      <c r="K172" s="216">
        <v>0</v>
      </c>
      <c r="L172" s="16">
        <f t="shared" si="31"/>
        <v>537353</v>
      </c>
      <c r="M172" s="11">
        <f t="shared" si="32"/>
        <v>342812</v>
      </c>
      <c r="N172" s="215">
        <f t="shared" si="33"/>
        <v>194541</v>
      </c>
      <c r="O172" s="216">
        <f t="shared" si="34"/>
        <v>0</v>
      </c>
    </row>
    <row r="173" spans="1:15" ht="30" x14ac:dyDescent="0.25">
      <c r="A173" s="9"/>
      <c r="B173" s="68"/>
      <c r="C173" s="28" t="s">
        <v>101</v>
      </c>
      <c r="D173" s="16">
        <v>900</v>
      </c>
      <c r="E173" s="11">
        <v>0</v>
      </c>
      <c r="F173" s="11">
        <v>900</v>
      </c>
      <c r="G173" s="27">
        <v>0</v>
      </c>
      <c r="H173" s="16"/>
      <c r="I173" s="11"/>
      <c r="J173" s="11"/>
      <c r="K173" s="27"/>
      <c r="L173" s="16">
        <f t="shared" si="31"/>
        <v>900</v>
      </c>
      <c r="M173" s="11">
        <f t="shared" si="32"/>
        <v>0</v>
      </c>
      <c r="N173" s="11">
        <f t="shared" si="33"/>
        <v>900</v>
      </c>
      <c r="O173" s="27">
        <f t="shared" si="34"/>
        <v>0</v>
      </c>
    </row>
    <row r="174" spans="1:15" x14ac:dyDescent="0.25">
      <c r="A174" s="9"/>
      <c r="B174" s="68"/>
      <c r="C174" s="59" t="s">
        <v>113</v>
      </c>
      <c r="D174" s="16">
        <v>1000</v>
      </c>
      <c r="E174" s="11">
        <v>0</v>
      </c>
      <c r="F174" s="11">
        <v>1000</v>
      </c>
      <c r="G174" s="27">
        <v>0</v>
      </c>
      <c r="H174" s="16"/>
      <c r="I174" s="11"/>
      <c r="J174" s="11"/>
      <c r="K174" s="27"/>
      <c r="L174" s="16">
        <f t="shared" si="31"/>
        <v>1000</v>
      </c>
      <c r="M174" s="11">
        <f t="shared" si="32"/>
        <v>0</v>
      </c>
      <c r="N174" s="11">
        <f t="shared" si="33"/>
        <v>1000</v>
      </c>
      <c r="O174" s="27">
        <f t="shared" si="34"/>
        <v>0</v>
      </c>
    </row>
    <row r="175" spans="1:15" x14ac:dyDescent="0.25">
      <c r="A175" s="9"/>
      <c r="B175" s="68"/>
      <c r="C175" s="59" t="s">
        <v>102</v>
      </c>
      <c r="D175" s="16">
        <v>4725</v>
      </c>
      <c r="E175" s="11">
        <v>0</v>
      </c>
      <c r="F175" s="11">
        <f>D175</f>
        <v>4725</v>
      </c>
      <c r="G175" s="27">
        <v>0</v>
      </c>
      <c r="H175" s="16"/>
      <c r="I175" s="11"/>
      <c r="J175" s="11"/>
      <c r="K175" s="27"/>
      <c r="L175" s="16">
        <f t="shared" si="31"/>
        <v>4725</v>
      </c>
      <c r="M175" s="11">
        <f t="shared" si="32"/>
        <v>0</v>
      </c>
      <c r="N175" s="11">
        <f t="shared" si="33"/>
        <v>4725</v>
      </c>
      <c r="O175" s="27">
        <f t="shared" si="34"/>
        <v>0</v>
      </c>
    </row>
    <row r="176" spans="1:15" x14ac:dyDescent="0.25">
      <c r="A176" s="9"/>
      <c r="B176" s="68"/>
      <c r="C176" s="28" t="s">
        <v>258</v>
      </c>
      <c r="D176" s="16">
        <v>16118</v>
      </c>
      <c r="E176" s="11">
        <f>D176</f>
        <v>16118</v>
      </c>
      <c r="F176" s="11">
        <v>0</v>
      </c>
      <c r="G176" s="27">
        <v>0</v>
      </c>
      <c r="H176" s="16"/>
      <c r="I176" s="11"/>
      <c r="J176" s="11"/>
      <c r="K176" s="27"/>
      <c r="L176" s="16">
        <f t="shared" si="31"/>
        <v>16118</v>
      </c>
      <c r="M176" s="11">
        <f t="shared" si="32"/>
        <v>16118</v>
      </c>
      <c r="N176" s="11">
        <f t="shared" si="33"/>
        <v>0</v>
      </c>
      <c r="O176" s="27">
        <f t="shared" si="34"/>
        <v>0</v>
      </c>
    </row>
    <row r="177" spans="1:15" x14ac:dyDescent="0.25">
      <c r="A177" s="9"/>
      <c r="B177" s="68"/>
      <c r="C177" s="28" t="s">
        <v>357</v>
      </c>
      <c r="D177" s="16"/>
      <c r="E177" s="11"/>
      <c r="F177" s="11"/>
      <c r="G177" s="27"/>
      <c r="H177" s="16">
        <v>5113</v>
      </c>
      <c r="I177" s="11">
        <f>H177</f>
        <v>5113</v>
      </c>
      <c r="J177" s="11">
        <v>0</v>
      </c>
      <c r="K177" s="27">
        <v>0</v>
      </c>
      <c r="L177" s="16">
        <f t="shared" ref="L177" si="63">D177+H177</f>
        <v>5113</v>
      </c>
      <c r="M177" s="11">
        <f t="shared" ref="M177" si="64">E177+I177</f>
        <v>5113</v>
      </c>
      <c r="N177" s="11">
        <f t="shared" ref="N177" si="65">F177+J177</f>
        <v>0</v>
      </c>
      <c r="O177" s="27">
        <f t="shared" ref="O177" si="66">G177+K177</f>
        <v>0</v>
      </c>
    </row>
    <row r="178" spans="1:15" x14ac:dyDescent="0.25">
      <c r="A178" s="60"/>
      <c r="B178" s="20"/>
      <c r="C178" s="28"/>
      <c r="D178" s="21"/>
      <c r="E178" s="22"/>
      <c r="F178" s="22"/>
      <c r="G178" s="25"/>
      <c r="H178" s="21"/>
      <c r="I178" s="22"/>
      <c r="J178" s="22"/>
      <c r="K178" s="25"/>
      <c r="L178" s="21"/>
      <c r="M178" s="22"/>
      <c r="N178" s="22"/>
      <c r="O178" s="25"/>
    </row>
    <row r="179" spans="1:15" x14ac:dyDescent="0.25">
      <c r="A179" s="60"/>
      <c r="B179" s="20"/>
      <c r="C179" s="63" t="s">
        <v>20</v>
      </c>
      <c r="D179" s="33">
        <f t="shared" ref="D179:K179" si="67">SUM(D172:D178)</f>
        <v>528933</v>
      </c>
      <c r="E179" s="24">
        <f t="shared" si="67"/>
        <v>327767</v>
      </c>
      <c r="F179" s="24">
        <f t="shared" si="67"/>
        <v>201166</v>
      </c>
      <c r="G179" s="34">
        <f t="shared" si="67"/>
        <v>0</v>
      </c>
      <c r="H179" s="33">
        <f t="shared" si="67"/>
        <v>36276</v>
      </c>
      <c r="I179" s="24">
        <f t="shared" si="67"/>
        <v>36276</v>
      </c>
      <c r="J179" s="24">
        <f t="shared" si="67"/>
        <v>0</v>
      </c>
      <c r="K179" s="34">
        <f t="shared" si="67"/>
        <v>0</v>
      </c>
      <c r="L179" s="33">
        <f t="shared" si="31"/>
        <v>565209</v>
      </c>
      <c r="M179" s="24">
        <f t="shared" si="32"/>
        <v>364043</v>
      </c>
      <c r="N179" s="24">
        <f t="shared" si="33"/>
        <v>201166</v>
      </c>
      <c r="O179" s="34">
        <f t="shared" si="34"/>
        <v>0</v>
      </c>
    </row>
    <row r="180" spans="1:15" ht="16.5" x14ac:dyDescent="0.25">
      <c r="A180" s="60"/>
      <c r="B180" s="20"/>
      <c r="C180" s="63"/>
      <c r="D180" s="29"/>
      <c r="E180" s="30"/>
      <c r="F180" s="30"/>
      <c r="G180" s="31"/>
      <c r="H180" s="29"/>
      <c r="I180" s="30"/>
      <c r="J180" s="30"/>
      <c r="K180" s="31"/>
      <c r="L180" s="29"/>
      <c r="M180" s="30"/>
      <c r="N180" s="30"/>
      <c r="O180" s="31"/>
    </row>
    <row r="181" spans="1:15" ht="16.5" x14ac:dyDescent="0.25">
      <c r="A181" s="60"/>
      <c r="B181" s="20"/>
      <c r="C181" s="59" t="s">
        <v>46</v>
      </c>
      <c r="D181" s="29"/>
      <c r="E181" s="30"/>
      <c r="F181" s="30"/>
      <c r="G181" s="31"/>
      <c r="H181" s="29"/>
      <c r="I181" s="30"/>
      <c r="J181" s="30"/>
      <c r="K181" s="31"/>
      <c r="L181" s="29"/>
      <c r="M181" s="30"/>
      <c r="N181" s="30"/>
      <c r="O181" s="31"/>
    </row>
    <row r="182" spans="1:15" x14ac:dyDescent="0.25">
      <c r="A182" s="9"/>
      <c r="B182" s="68"/>
      <c r="C182" s="59" t="s">
        <v>204</v>
      </c>
      <c r="D182" s="16">
        <v>80600</v>
      </c>
      <c r="E182" s="11">
        <v>0</v>
      </c>
      <c r="F182" s="11">
        <f>D182</f>
        <v>80600</v>
      </c>
      <c r="G182" s="27">
        <v>0</v>
      </c>
      <c r="H182" s="16"/>
      <c r="I182" s="11"/>
      <c r="J182" s="11"/>
      <c r="K182" s="27"/>
      <c r="L182" s="16">
        <f t="shared" si="31"/>
        <v>80600</v>
      </c>
      <c r="M182" s="11">
        <f t="shared" si="32"/>
        <v>0</v>
      </c>
      <c r="N182" s="11">
        <f t="shared" si="33"/>
        <v>80600</v>
      </c>
      <c r="O182" s="27">
        <f t="shared" si="34"/>
        <v>0</v>
      </c>
    </row>
    <row r="183" spans="1:15" x14ac:dyDescent="0.25">
      <c r="A183" s="60"/>
      <c r="B183" s="20"/>
      <c r="C183" s="28" t="s">
        <v>259</v>
      </c>
      <c r="D183" s="21">
        <v>9000</v>
      </c>
      <c r="E183" s="22">
        <v>0</v>
      </c>
      <c r="F183" s="22">
        <f>D183</f>
        <v>9000</v>
      </c>
      <c r="G183" s="25">
        <v>0</v>
      </c>
      <c r="H183" s="21"/>
      <c r="I183" s="22"/>
      <c r="J183" s="22"/>
      <c r="K183" s="25"/>
      <c r="L183" s="21">
        <f t="shared" si="31"/>
        <v>9000</v>
      </c>
      <c r="M183" s="22">
        <f t="shared" si="32"/>
        <v>0</v>
      </c>
      <c r="N183" s="22">
        <f t="shared" si="33"/>
        <v>9000</v>
      </c>
      <c r="O183" s="25">
        <f t="shared" si="34"/>
        <v>0</v>
      </c>
    </row>
    <row r="184" spans="1:15" x14ac:dyDescent="0.25">
      <c r="A184" s="61"/>
      <c r="B184" s="20"/>
      <c r="C184" s="28" t="s">
        <v>260</v>
      </c>
      <c r="D184" s="21">
        <v>1200</v>
      </c>
      <c r="E184" s="22">
        <v>0</v>
      </c>
      <c r="F184" s="22">
        <v>1200</v>
      </c>
      <c r="G184" s="25">
        <v>0</v>
      </c>
      <c r="H184" s="21"/>
      <c r="I184" s="22"/>
      <c r="J184" s="22"/>
      <c r="K184" s="25"/>
      <c r="L184" s="21">
        <f t="shared" si="31"/>
        <v>1200</v>
      </c>
      <c r="M184" s="22">
        <f t="shared" si="32"/>
        <v>0</v>
      </c>
      <c r="N184" s="22">
        <f t="shared" si="33"/>
        <v>1200</v>
      </c>
      <c r="O184" s="25">
        <f t="shared" si="34"/>
        <v>0</v>
      </c>
    </row>
    <row r="185" spans="1:15" x14ac:dyDescent="0.25">
      <c r="A185" s="60"/>
      <c r="B185" s="20"/>
      <c r="C185" s="28" t="s">
        <v>261</v>
      </c>
      <c r="D185" s="21">
        <v>1000</v>
      </c>
      <c r="E185" s="22">
        <v>0</v>
      </c>
      <c r="F185" s="22">
        <v>1000</v>
      </c>
      <c r="G185" s="25">
        <v>0</v>
      </c>
      <c r="H185" s="21">
        <v>200</v>
      </c>
      <c r="I185" s="22">
        <v>0</v>
      </c>
      <c r="J185" s="22">
        <f>H185</f>
        <v>200</v>
      </c>
      <c r="K185" s="25">
        <v>0</v>
      </c>
      <c r="L185" s="21">
        <f t="shared" si="31"/>
        <v>1200</v>
      </c>
      <c r="M185" s="22">
        <f t="shared" si="32"/>
        <v>0</v>
      </c>
      <c r="N185" s="22">
        <f t="shared" si="33"/>
        <v>1200</v>
      </c>
      <c r="O185" s="25">
        <f t="shared" si="34"/>
        <v>0</v>
      </c>
    </row>
    <row r="186" spans="1:15" x14ac:dyDescent="0.25">
      <c r="A186" s="60"/>
      <c r="B186" s="20"/>
      <c r="C186" s="28" t="s">
        <v>262</v>
      </c>
      <c r="D186" s="21">
        <v>1600</v>
      </c>
      <c r="E186" s="22">
        <v>0</v>
      </c>
      <c r="F186" s="22">
        <v>1600</v>
      </c>
      <c r="G186" s="25">
        <v>0</v>
      </c>
      <c r="H186" s="21">
        <v>200</v>
      </c>
      <c r="I186" s="22">
        <v>0</v>
      </c>
      <c r="J186" s="22">
        <v>200</v>
      </c>
      <c r="K186" s="25">
        <v>0</v>
      </c>
      <c r="L186" s="21">
        <f t="shared" si="31"/>
        <v>1800</v>
      </c>
      <c r="M186" s="22">
        <f t="shared" si="32"/>
        <v>0</v>
      </c>
      <c r="N186" s="22">
        <f t="shared" si="33"/>
        <v>1800</v>
      </c>
      <c r="O186" s="25">
        <f t="shared" si="34"/>
        <v>0</v>
      </c>
    </row>
    <row r="187" spans="1:15" x14ac:dyDescent="0.25">
      <c r="A187" s="9"/>
      <c r="B187" s="68"/>
      <c r="C187" s="59" t="s">
        <v>263</v>
      </c>
      <c r="D187" s="16">
        <v>1000</v>
      </c>
      <c r="E187" s="11">
        <v>0</v>
      </c>
      <c r="F187" s="11">
        <v>1000</v>
      </c>
      <c r="G187" s="27">
        <v>0</v>
      </c>
      <c r="H187" s="16">
        <v>200</v>
      </c>
      <c r="I187" s="11">
        <v>0</v>
      </c>
      <c r="J187" s="11">
        <f>H187</f>
        <v>200</v>
      </c>
      <c r="K187" s="27">
        <v>0</v>
      </c>
      <c r="L187" s="16">
        <f t="shared" si="31"/>
        <v>1200</v>
      </c>
      <c r="M187" s="11">
        <f t="shared" si="32"/>
        <v>0</v>
      </c>
      <c r="N187" s="11">
        <f t="shared" si="33"/>
        <v>1200</v>
      </c>
      <c r="O187" s="27">
        <f t="shared" si="34"/>
        <v>0</v>
      </c>
    </row>
    <row r="188" spans="1:15" ht="30" x14ac:dyDescent="0.25">
      <c r="A188" s="60"/>
      <c r="B188" s="20"/>
      <c r="C188" s="72" t="s">
        <v>264</v>
      </c>
      <c r="D188" s="21">
        <v>6000</v>
      </c>
      <c r="E188" s="22">
        <f>D188</f>
        <v>6000</v>
      </c>
      <c r="F188" s="22">
        <v>0</v>
      </c>
      <c r="G188" s="25">
        <v>0</v>
      </c>
      <c r="H188" s="21">
        <v>-3000</v>
      </c>
      <c r="I188" s="22">
        <v>-3000</v>
      </c>
      <c r="J188" s="22">
        <v>0</v>
      </c>
      <c r="K188" s="25">
        <v>0</v>
      </c>
      <c r="L188" s="21">
        <f t="shared" si="31"/>
        <v>3000</v>
      </c>
      <c r="M188" s="22">
        <f t="shared" si="32"/>
        <v>3000</v>
      </c>
      <c r="N188" s="22">
        <f t="shared" si="33"/>
        <v>0</v>
      </c>
      <c r="O188" s="25">
        <f t="shared" si="34"/>
        <v>0</v>
      </c>
    </row>
    <row r="189" spans="1:15" ht="30" x14ac:dyDescent="0.25">
      <c r="A189" s="60"/>
      <c r="B189" s="20"/>
      <c r="C189" s="72" t="s">
        <v>265</v>
      </c>
      <c r="D189" s="21">
        <v>6000</v>
      </c>
      <c r="E189" s="22">
        <v>6000</v>
      </c>
      <c r="F189" s="22">
        <v>0</v>
      </c>
      <c r="G189" s="25">
        <v>0</v>
      </c>
      <c r="H189" s="21"/>
      <c r="I189" s="22"/>
      <c r="J189" s="22"/>
      <c r="K189" s="25"/>
      <c r="L189" s="21">
        <f t="shared" si="31"/>
        <v>6000</v>
      </c>
      <c r="M189" s="22">
        <f t="shared" si="32"/>
        <v>6000</v>
      </c>
      <c r="N189" s="22">
        <f t="shared" si="33"/>
        <v>0</v>
      </c>
      <c r="O189" s="25">
        <f t="shared" si="34"/>
        <v>0</v>
      </c>
    </row>
    <row r="190" spans="1:15" x14ac:dyDescent="0.25">
      <c r="A190" s="60"/>
      <c r="B190" s="20"/>
      <c r="C190" s="72"/>
      <c r="D190" s="21"/>
      <c r="E190" s="22"/>
      <c r="F190" s="22"/>
      <c r="G190" s="25"/>
      <c r="H190" s="21"/>
      <c r="I190" s="22"/>
      <c r="J190" s="22"/>
      <c r="K190" s="25"/>
      <c r="L190" s="21"/>
      <c r="M190" s="22"/>
      <c r="N190" s="22"/>
      <c r="O190" s="25"/>
    </row>
    <row r="191" spans="1:15" x14ac:dyDescent="0.25">
      <c r="A191" s="60"/>
      <c r="B191" s="20"/>
      <c r="C191" s="63" t="s">
        <v>20</v>
      </c>
      <c r="D191" s="33">
        <f t="shared" ref="D191:K191" si="68">SUM(D182:D190)</f>
        <v>106400</v>
      </c>
      <c r="E191" s="24">
        <f t="shared" si="68"/>
        <v>12000</v>
      </c>
      <c r="F191" s="24">
        <f t="shared" si="68"/>
        <v>94400</v>
      </c>
      <c r="G191" s="34">
        <f t="shared" si="68"/>
        <v>0</v>
      </c>
      <c r="H191" s="33">
        <f t="shared" si="68"/>
        <v>-2400</v>
      </c>
      <c r="I191" s="24">
        <f t="shared" si="68"/>
        <v>-3000</v>
      </c>
      <c r="J191" s="24">
        <f t="shared" si="68"/>
        <v>600</v>
      </c>
      <c r="K191" s="34">
        <f t="shared" si="68"/>
        <v>0</v>
      </c>
      <c r="L191" s="33">
        <f t="shared" si="31"/>
        <v>104000</v>
      </c>
      <c r="M191" s="24">
        <f t="shared" si="32"/>
        <v>9000</v>
      </c>
      <c r="N191" s="24">
        <f t="shared" si="33"/>
        <v>95000</v>
      </c>
      <c r="O191" s="34">
        <f t="shared" si="34"/>
        <v>0</v>
      </c>
    </row>
    <row r="192" spans="1:15" ht="16.5" x14ac:dyDescent="0.25">
      <c r="A192" s="60"/>
      <c r="B192" s="20"/>
      <c r="C192" s="69"/>
      <c r="D192" s="29"/>
      <c r="E192" s="30"/>
      <c r="F192" s="30"/>
      <c r="G192" s="31"/>
      <c r="H192" s="29"/>
      <c r="I192" s="30"/>
      <c r="J192" s="30"/>
      <c r="K192" s="31"/>
      <c r="L192" s="29"/>
      <c r="M192" s="30"/>
      <c r="N192" s="30"/>
      <c r="O192" s="31"/>
    </row>
    <row r="193" spans="1:15" ht="16.5" x14ac:dyDescent="0.25">
      <c r="A193" s="9"/>
      <c r="B193" s="73"/>
      <c r="C193" s="59" t="s">
        <v>56</v>
      </c>
      <c r="D193" s="29"/>
      <c r="E193" s="30"/>
      <c r="F193" s="30"/>
      <c r="G193" s="31"/>
      <c r="H193" s="29"/>
      <c r="I193" s="30"/>
      <c r="J193" s="30"/>
      <c r="K193" s="31"/>
      <c r="L193" s="29"/>
      <c r="M193" s="30"/>
      <c r="N193" s="30"/>
      <c r="O193" s="31"/>
    </row>
    <row r="194" spans="1:15" ht="30" x14ac:dyDescent="0.25">
      <c r="A194" s="9"/>
      <c r="B194" s="73"/>
      <c r="C194" s="28" t="s">
        <v>266</v>
      </c>
      <c r="D194" s="16">
        <v>6468</v>
      </c>
      <c r="E194" s="11">
        <f>D194</f>
        <v>6468</v>
      </c>
      <c r="F194" s="11">
        <v>0</v>
      </c>
      <c r="G194" s="27">
        <v>0</v>
      </c>
      <c r="H194" s="16"/>
      <c r="I194" s="11"/>
      <c r="J194" s="11"/>
      <c r="K194" s="27"/>
      <c r="L194" s="16">
        <f t="shared" si="31"/>
        <v>6468</v>
      </c>
      <c r="M194" s="11">
        <f t="shared" si="32"/>
        <v>6468</v>
      </c>
      <c r="N194" s="11">
        <f t="shared" si="33"/>
        <v>0</v>
      </c>
      <c r="O194" s="27">
        <f t="shared" si="34"/>
        <v>0</v>
      </c>
    </row>
    <row r="195" spans="1:15" x14ac:dyDescent="0.25">
      <c r="A195" s="9"/>
      <c r="B195" s="73"/>
      <c r="C195" s="28"/>
      <c r="D195" s="21"/>
      <c r="E195" s="22"/>
      <c r="F195" s="22"/>
      <c r="G195" s="25"/>
      <c r="H195" s="21"/>
      <c r="I195" s="22"/>
      <c r="J195" s="22"/>
      <c r="K195" s="25"/>
      <c r="L195" s="21"/>
      <c r="M195" s="22"/>
      <c r="N195" s="22"/>
      <c r="O195" s="25"/>
    </row>
    <row r="196" spans="1:15" x14ac:dyDescent="0.25">
      <c r="A196" s="9"/>
      <c r="B196" s="20"/>
      <c r="C196" s="63" t="s">
        <v>20</v>
      </c>
      <c r="D196" s="33">
        <f t="shared" ref="D196:K196" si="69">SUM(D194:D195)</f>
        <v>6468</v>
      </c>
      <c r="E196" s="24">
        <f t="shared" si="69"/>
        <v>6468</v>
      </c>
      <c r="F196" s="24">
        <f t="shared" si="69"/>
        <v>0</v>
      </c>
      <c r="G196" s="34">
        <f t="shared" si="69"/>
        <v>0</v>
      </c>
      <c r="H196" s="33">
        <f t="shared" si="69"/>
        <v>0</v>
      </c>
      <c r="I196" s="24">
        <f t="shared" si="69"/>
        <v>0</v>
      </c>
      <c r="J196" s="24">
        <f t="shared" si="69"/>
        <v>0</v>
      </c>
      <c r="K196" s="34">
        <f t="shared" si="69"/>
        <v>0</v>
      </c>
      <c r="L196" s="33">
        <f t="shared" si="31"/>
        <v>6468</v>
      </c>
      <c r="M196" s="24">
        <f t="shared" si="32"/>
        <v>6468</v>
      </c>
      <c r="N196" s="24">
        <f t="shared" si="33"/>
        <v>0</v>
      </c>
      <c r="O196" s="34">
        <f t="shared" si="34"/>
        <v>0</v>
      </c>
    </row>
    <row r="197" spans="1:15" ht="16.5" x14ac:dyDescent="0.25">
      <c r="A197" s="9"/>
      <c r="B197" s="20"/>
      <c r="C197" s="69"/>
      <c r="D197" s="29"/>
      <c r="E197" s="30"/>
      <c r="F197" s="30"/>
      <c r="G197" s="31"/>
      <c r="H197" s="29"/>
      <c r="I197" s="30"/>
      <c r="J197" s="30"/>
      <c r="K197" s="31"/>
      <c r="L197" s="29"/>
      <c r="M197" s="30"/>
      <c r="N197" s="30"/>
      <c r="O197" s="31"/>
    </row>
    <row r="198" spans="1:15" x14ac:dyDescent="0.25">
      <c r="A198" s="9"/>
      <c r="B198" s="73"/>
      <c r="C198" s="59" t="s">
        <v>49</v>
      </c>
      <c r="D198" s="16">
        <v>5000</v>
      </c>
      <c r="E198" s="11">
        <v>5000</v>
      </c>
      <c r="F198" s="11">
        <v>0</v>
      </c>
      <c r="G198" s="27">
        <v>0</v>
      </c>
      <c r="H198" s="16">
        <v>-2448</v>
      </c>
      <c r="I198" s="11">
        <v>-2448</v>
      </c>
      <c r="J198" s="11">
        <v>0</v>
      </c>
      <c r="K198" s="27">
        <v>0</v>
      </c>
      <c r="L198" s="16">
        <f t="shared" si="31"/>
        <v>2552</v>
      </c>
      <c r="M198" s="11">
        <f t="shared" si="32"/>
        <v>2552</v>
      </c>
      <c r="N198" s="11">
        <f t="shared" si="33"/>
        <v>0</v>
      </c>
      <c r="O198" s="27">
        <f t="shared" si="34"/>
        <v>0</v>
      </c>
    </row>
    <row r="199" spans="1:15" x14ac:dyDescent="0.25">
      <c r="A199" s="9"/>
      <c r="B199" s="73"/>
      <c r="C199" s="59"/>
      <c r="D199" s="16"/>
      <c r="E199" s="11"/>
      <c r="F199" s="11"/>
      <c r="G199" s="27"/>
      <c r="H199" s="16"/>
      <c r="I199" s="11"/>
      <c r="J199" s="11"/>
      <c r="K199" s="27"/>
      <c r="L199" s="16"/>
      <c r="M199" s="11"/>
      <c r="N199" s="11"/>
      <c r="O199" s="27"/>
    </row>
    <row r="200" spans="1:15" x14ac:dyDescent="0.25">
      <c r="A200" s="9"/>
      <c r="B200" s="20"/>
      <c r="C200" s="59" t="s">
        <v>267</v>
      </c>
      <c r="D200" s="16">
        <v>67000</v>
      </c>
      <c r="E200" s="11">
        <f>D200</f>
        <v>67000</v>
      </c>
      <c r="F200" s="11">
        <v>0</v>
      </c>
      <c r="G200" s="27">
        <v>0</v>
      </c>
      <c r="H200" s="16"/>
      <c r="I200" s="11"/>
      <c r="J200" s="11"/>
      <c r="K200" s="27"/>
      <c r="L200" s="16">
        <f t="shared" si="31"/>
        <v>67000</v>
      </c>
      <c r="M200" s="11">
        <f t="shared" si="32"/>
        <v>67000</v>
      </c>
      <c r="N200" s="11">
        <f t="shared" si="33"/>
        <v>0</v>
      </c>
      <c r="O200" s="27">
        <f t="shared" si="34"/>
        <v>0</v>
      </c>
    </row>
    <row r="201" spans="1:15" x14ac:dyDescent="0.25">
      <c r="A201" s="9"/>
      <c r="B201" s="20"/>
      <c r="C201" s="59"/>
      <c r="D201" s="16"/>
      <c r="E201" s="11"/>
      <c r="F201" s="11"/>
      <c r="G201" s="27"/>
      <c r="H201" s="16"/>
      <c r="I201" s="11"/>
      <c r="J201" s="11"/>
      <c r="K201" s="27"/>
      <c r="L201" s="16"/>
      <c r="M201" s="11"/>
      <c r="N201" s="11"/>
      <c r="O201" s="27"/>
    </row>
    <row r="202" spans="1:15" ht="30" x14ac:dyDescent="0.25">
      <c r="A202" s="9"/>
      <c r="B202" s="20"/>
      <c r="C202" s="28" t="s">
        <v>171</v>
      </c>
      <c r="D202" s="16"/>
      <c r="E202" s="11"/>
      <c r="F202" s="11"/>
      <c r="G202" s="27"/>
      <c r="H202" s="16"/>
      <c r="I202" s="11"/>
      <c r="J202" s="11"/>
      <c r="K202" s="27"/>
      <c r="L202" s="16"/>
      <c r="M202" s="11"/>
      <c r="N202" s="11"/>
      <c r="O202" s="27"/>
    </row>
    <row r="203" spans="1:15" x14ac:dyDescent="0.25">
      <c r="A203" s="9"/>
      <c r="B203" s="20"/>
      <c r="C203" s="59" t="s">
        <v>172</v>
      </c>
      <c r="D203" s="16">
        <v>20000</v>
      </c>
      <c r="E203" s="11">
        <v>20000</v>
      </c>
      <c r="F203" s="11">
        <v>0</v>
      </c>
      <c r="G203" s="27">
        <v>0</v>
      </c>
      <c r="H203" s="16"/>
      <c r="I203" s="11"/>
      <c r="J203" s="11"/>
      <c r="K203" s="27"/>
      <c r="L203" s="16">
        <f t="shared" si="31"/>
        <v>20000</v>
      </c>
      <c r="M203" s="11">
        <f t="shared" si="32"/>
        <v>20000</v>
      </c>
      <c r="N203" s="11">
        <f t="shared" si="33"/>
        <v>0</v>
      </c>
      <c r="O203" s="27">
        <f t="shared" si="34"/>
        <v>0</v>
      </c>
    </row>
    <row r="204" spans="1:15" x14ac:dyDescent="0.25">
      <c r="A204" s="9"/>
      <c r="B204" s="20"/>
      <c r="C204" s="59" t="s">
        <v>173</v>
      </c>
      <c r="D204" s="16">
        <v>20000</v>
      </c>
      <c r="E204" s="11">
        <v>20000</v>
      </c>
      <c r="F204" s="11">
        <v>0</v>
      </c>
      <c r="G204" s="27">
        <v>0</v>
      </c>
      <c r="H204" s="16"/>
      <c r="I204" s="11"/>
      <c r="J204" s="11"/>
      <c r="K204" s="27"/>
      <c r="L204" s="16">
        <f t="shared" si="31"/>
        <v>20000</v>
      </c>
      <c r="M204" s="11">
        <f t="shared" si="32"/>
        <v>20000</v>
      </c>
      <c r="N204" s="11">
        <f t="shared" si="33"/>
        <v>0</v>
      </c>
      <c r="O204" s="27">
        <f t="shared" si="34"/>
        <v>0</v>
      </c>
    </row>
    <row r="205" spans="1:15" x14ac:dyDescent="0.25">
      <c r="A205" s="9"/>
      <c r="B205" s="20"/>
      <c r="C205" s="59" t="s">
        <v>203</v>
      </c>
      <c r="D205" s="16">
        <v>20000</v>
      </c>
      <c r="E205" s="11">
        <v>20000</v>
      </c>
      <c r="F205" s="11">
        <v>0</v>
      </c>
      <c r="G205" s="27">
        <v>0</v>
      </c>
      <c r="H205" s="16"/>
      <c r="I205" s="11"/>
      <c r="J205" s="11"/>
      <c r="K205" s="27"/>
      <c r="L205" s="16">
        <f t="shared" si="31"/>
        <v>20000</v>
      </c>
      <c r="M205" s="11">
        <f t="shared" si="32"/>
        <v>20000</v>
      </c>
      <c r="N205" s="11">
        <f t="shared" si="33"/>
        <v>0</v>
      </c>
      <c r="O205" s="27">
        <f t="shared" si="34"/>
        <v>0</v>
      </c>
    </row>
    <row r="206" spans="1:15" x14ac:dyDescent="0.25">
      <c r="A206" s="9"/>
      <c r="B206" s="20"/>
      <c r="C206" s="63" t="s">
        <v>20</v>
      </c>
      <c r="D206" s="33">
        <f t="shared" ref="D206:G206" si="70">SUM(D203:D205)</f>
        <v>60000</v>
      </c>
      <c r="E206" s="24">
        <f t="shared" si="70"/>
        <v>60000</v>
      </c>
      <c r="F206" s="24">
        <f t="shared" si="70"/>
        <v>0</v>
      </c>
      <c r="G206" s="34">
        <f t="shared" si="70"/>
        <v>0</v>
      </c>
      <c r="H206" s="33">
        <f t="shared" ref="H206:K206" si="71">SUM(H203:H205)</f>
        <v>0</v>
      </c>
      <c r="I206" s="24">
        <f t="shared" si="71"/>
        <v>0</v>
      </c>
      <c r="J206" s="24">
        <f t="shared" si="71"/>
        <v>0</v>
      </c>
      <c r="K206" s="34">
        <f t="shared" si="71"/>
        <v>0</v>
      </c>
      <c r="L206" s="33">
        <f t="shared" si="31"/>
        <v>60000</v>
      </c>
      <c r="M206" s="24">
        <f t="shared" si="32"/>
        <v>60000</v>
      </c>
      <c r="N206" s="24">
        <f t="shared" si="33"/>
        <v>0</v>
      </c>
      <c r="O206" s="34">
        <f t="shared" si="34"/>
        <v>0</v>
      </c>
    </row>
    <row r="207" spans="1:15" x14ac:dyDescent="0.25">
      <c r="A207" s="9"/>
      <c r="B207" s="20"/>
      <c r="C207" s="59"/>
      <c r="D207" s="16"/>
      <c r="E207" s="11"/>
      <c r="F207" s="11"/>
      <c r="G207" s="27"/>
      <c r="H207" s="16"/>
      <c r="I207" s="11"/>
      <c r="J207" s="11"/>
      <c r="K207" s="27"/>
      <c r="L207" s="16"/>
      <c r="M207" s="11"/>
      <c r="N207" s="11"/>
      <c r="O207" s="27"/>
    </row>
    <row r="208" spans="1:15" x14ac:dyDescent="0.25">
      <c r="A208" s="9"/>
      <c r="B208" s="20"/>
      <c r="C208" s="69" t="s">
        <v>48</v>
      </c>
      <c r="D208" s="33">
        <f t="shared" ref="D208:K208" si="72">D179+D191+D196+D198+D200+D206</f>
        <v>773801</v>
      </c>
      <c r="E208" s="24">
        <f t="shared" si="72"/>
        <v>478235</v>
      </c>
      <c r="F208" s="24">
        <f t="shared" si="72"/>
        <v>295566</v>
      </c>
      <c r="G208" s="34">
        <f t="shared" si="72"/>
        <v>0</v>
      </c>
      <c r="H208" s="33">
        <f t="shared" si="72"/>
        <v>31428</v>
      </c>
      <c r="I208" s="24">
        <f t="shared" si="72"/>
        <v>30828</v>
      </c>
      <c r="J208" s="24">
        <f t="shared" si="72"/>
        <v>600</v>
      </c>
      <c r="K208" s="34">
        <f t="shared" si="72"/>
        <v>0</v>
      </c>
      <c r="L208" s="33">
        <f t="shared" si="31"/>
        <v>805229</v>
      </c>
      <c r="M208" s="24">
        <f t="shared" si="32"/>
        <v>509063</v>
      </c>
      <c r="N208" s="24">
        <f t="shared" si="33"/>
        <v>296166</v>
      </c>
      <c r="O208" s="34">
        <f t="shared" si="34"/>
        <v>0</v>
      </c>
    </row>
    <row r="209" spans="1:15" ht="16.5" x14ac:dyDescent="0.25">
      <c r="A209" s="60"/>
      <c r="B209" s="20"/>
      <c r="C209" s="69"/>
      <c r="D209" s="29"/>
      <c r="E209" s="30"/>
      <c r="F209" s="30"/>
      <c r="G209" s="31"/>
      <c r="H209" s="29"/>
      <c r="I209" s="30"/>
      <c r="J209" s="30"/>
      <c r="K209" s="31"/>
      <c r="L209" s="29"/>
      <c r="M209" s="30"/>
      <c r="N209" s="30"/>
      <c r="O209" s="31"/>
    </row>
    <row r="210" spans="1:15" ht="16.5" x14ac:dyDescent="0.25">
      <c r="A210" s="60"/>
      <c r="B210" s="20" t="s">
        <v>16</v>
      </c>
      <c r="C210" s="59" t="s">
        <v>42</v>
      </c>
      <c r="D210" s="29"/>
      <c r="E210" s="30"/>
      <c r="F210" s="30"/>
      <c r="G210" s="31"/>
      <c r="H210" s="29"/>
      <c r="I210" s="30"/>
      <c r="J210" s="30"/>
      <c r="K210" s="31"/>
      <c r="L210" s="29"/>
      <c r="M210" s="30"/>
      <c r="N210" s="30"/>
      <c r="O210" s="31"/>
    </row>
    <row r="211" spans="1:15" x14ac:dyDescent="0.25">
      <c r="A211" s="60"/>
      <c r="B211" s="20"/>
      <c r="C211" s="28" t="s">
        <v>208</v>
      </c>
      <c r="D211" s="16">
        <v>5000</v>
      </c>
      <c r="E211" s="11">
        <v>5000</v>
      </c>
      <c r="F211" s="11">
        <v>0</v>
      </c>
      <c r="G211" s="27">
        <v>0</v>
      </c>
      <c r="H211" s="16"/>
      <c r="I211" s="11"/>
      <c r="J211" s="11"/>
      <c r="K211" s="27"/>
      <c r="L211" s="16">
        <f t="shared" si="31"/>
        <v>5000</v>
      </c>
      <c r="M211" s="11">
        <f t="shared" si="32"/>
        <v>5000</v>
      </c>
      <c r="N211" s="11">
        <f t="shared" si="33"/>
        <v>0</v>
      </c>
      <c r="O211" s="27">
        <f t="shared" si="34"/>
        <v>0</v>
      </c>
    </row>
    <row r="212" spans="1:15" s="76" customFormat="1" x14ac:dyDescent="0.25">
      <c r="A212" s="74"/>
      <c r="B212" s="75"/>
      <c r="C212" s="28" t="s">
        <v>344</v>
      </c>
      <c r="D212" s="16">
        <v>2000</v>
      </c>
      <c r="E212" s="11">
        <v>0</v>
      </c>
      <c r="F212" s="11">
        <f>D212</f>
        <v>2000</v>
      </c>
      <c r="G212" s="27">
        <v>0</v>
      </c>
      <c r="H212" s="16">
        <v>-2000</v>
      </c>
      <c r="I212" s="11"/>
      <c r="J212" s="11">
        <v>-2000</v>
      </c>
      <c r="K212" s="27"/>
      <c r="L212" s="16">
        <f t="shared" si="31"/>
        <v>0</v>
      </c>
      <c r="M212" s="11">
        <f t="shared" si="32"/>
        <v>0</v>
      </c>
      <c r="N212" s="11">
        <f t="shared" si="33"/>
        <v>0</v>
      </c>
      <c r="O212" s="27">
        <f t="shared" si="34"/>
        <v>0</v>
      </c>
    </row>
    <row r="213" spans="1:15" s="76" customFormat="1" x14ac:dyDescent="0.25">
      <c r="A213" s="86"/>
      <c r="B213" s="87"/>
      <c r="C213" s="72" t="s">
        <v>345</v>
      </c>
      <c r="D213" s="16">
        <v>9000</v>
      </c>
      <c r="E213" s="11"/>
      <c r="F213" s="11">
        <v>9000</v>
      </c>
      <c r="G213" s="27"/>
      <c r="H213" s="16"/>
      <c r="I213" s="11"/>
      <c r="J213" s="11"/>
      <c r="K213" s="27"/>
      <c r="L213" s="16">
        <f t="shared" si="31"/>
        <v>9000</v>
      </c>
      <c r="M213" s="11">
        <f t="shared" si="32"/>
        <v>0</v>
      </c>
      <c r="N213" s="11">
        <f t="shared" si="33"/>
        <v>9000</v>
      </c>
      <c r="O213" s="27">
        <f t="shared" si="34"/>
        <v>0</v>
      </c>
    </row>
    <row r="214" spans="1:15" x14ac:dyDescent="0.25">
      <c r="A214" s="60"/>
      <c r="B214" s="20"/>
      <c r="C214" s="72" t="s">
        <v>184</v>
      </c>
      <c r="D214" s="21">
        <v>2000</v>
      </c>
      <c r="E214" s="22">
        <v>0</v>
      </c>
      <c r="F214" s="22">
        <v>2000</v>
      </c>
      <c r="G214" s="25">
        <v>0</v>
      </c>
      <c r="H214" s="21">
        <v>-1000</v>
      </c>
      <c r="I214" s="22"/>
      <c r="J214" s="22">
        <v>-1000</v>
      </c>
      <c r="K214" s="25"/>
      <c r="L214" s="21">
        <f t="shared" si="31"/>
        <v>1000</v>
      </c>
      <c r="M214" s="22">
        <f t="shared" si="32"/>
        <v>0</v>
      </c>
      <c r="N214" s="22">
        <f t="shared" si="33"/>
        <v>1000</v>
      </c>
      <c r="O214" s="25">
        <f t="shared" si="34"/>
        <v>0</v>
      </c>
    </row>
    <row r="215" spans="1:15" x14ac:dyDescent="0.25">
      <c r="A215" s="60"/>
      <c r="B215" s="20"/>
      <c r="C215" s="72" t="s">
        <v>268</v>
      </c>
      <c r="D215" s="21">
        <v>15000</v>
      </c>
      <c r="E215" s="22"/>
      <c r="F215" s="22">
        <v>15000</v>
      </c>
      <c r="G215" s="25"/>
      <c r="H215" s="21"/>
      <c r="I215" s="22"/>
      <c r="J215" s="22"/>
      <c r="K215" s="25"/>
      <c r="L215" s="21">
        <f t="shared" si="31"/>
        <v>15000</v>
      </c>
      <c r="M215" s="22">
        <f t="shared" si="32"/>
        <v>0</v>
      </c>
      <c r="N215" s="22">
        <f t="shared" si="33"/>
        <v>15000</v>
      </c>
      <c r="O215" s="25">
        <f t="shared" si="34"/>
        <v>0</v>
      </c>
    </row>
    <row r="216" spans="1:15" ht="30" x14ac:dyDescent="0.25">
      <c r="A216" s="60"/>
      <c r="B216" s="20"/>
      <c r="C216" s="72" t="s">
        <v>269</v>
      </c>
      <c r="D216" s="21">
        <v>121676</v>
      </c>
      <c r="E216" s="22">
        <f t="shared" ref="E216:E221" si="73">D216</f>
        <v>121676</v>
      </c>
      <c r="F216" s="22">
        <v>0</v>
      </c>
      <c r="G216" s="25">
        <v>0</v>
      </c>
      <c r="H216" s="21"/>
      <c r="I216" s="22"/>
      <c r="J216" s="22"/>
      <c r="K216" s="25"/>
      <c r="L216" s="21">
        <f t="shared" ref="L216:L262" si="74">D216+H216</f>
        <v>121676</v>
      </c>
      <c r="M216" s="22">
        <f t="shared" ref="M216:M262" si="75">E216+I216</f>
        <v>121676</v>
      </c>
      <c r="N216" s="22">
        <f t="shared" ref="N216:N262" si="76">F216+J216</f>
        <v>0</v>
      </c>
      <c r="O216" s="25">
        <f t="shared" ref="O216:O262" si="77">G216+K216</f>
        <v>0</v>
      </c>
    </row>
    <row r="217" spans="1:15" ht="30" x14ac:dyDescent="0.25">
      <c r="A217" s="60"/>
      <c r="B217" s="20"/>
      <c r="C217" s="28" t="s">
        <v>270</v>
      </c>
      <c r="D217" s="21">
        <v>133188</v>
      </c>
      <c r="E217" s="22">
        <f t="shared" si="73"/>
        <v>133188</v>
      </c>
      <c r="F217" s="22">
        <v>0</v>
      </c>
      <c r="G217" s="25">
        <v>0</v>
      </c>
      <c r="H217" s="21"/>
      <c r="I217" s="22"/>
      <c r="J217" s="22"/>
      <c r="K217" s="25"/>
      <c r="L217" s="21">
        <f t="shared" si="74"/>
        <v>133188</v>
      </c>
      <c r="M217" s="22">
        <f t="shared" si="75"/>
        <v>133188</v>
      </c>
      <c r="N217" s="22">
        <f t="shared" si="76"/>
        <v>0</v>
      </c>
      <c r="O217" s="25">
        <f t="shared" si="77"/>
        <v>0</v>
      </c>
    </row>
    <row r="218" spans="1:15" ht="30" x14ac:dyDescent="0.25">
      <c r="A218" s="60"/>
      <c r="B218" s="20"/>
      <c r="C218" s="28" t="s">
        <v>271</v>
      </c>
      <c r="D218" s="21">
        <v>63458</v>
      </c>
      <c r="E218" s="22">
        <f t="shared" si="73"/>
        <v>63458</v>
      </c>
      <c r="F218" s="22">
        <v>0</v>
      </c>
      <c r="G218" s="25">
        <v>0</v>
      </c>
      <c r="H218" s="21"/>
      <c r="I218" s="22"/>
      <c r="J218" s="22"/>
      <c r="K218" s="25"/>
      <c r="L218" s="21">
        <f t="shared" si="74"/>
        <v>63458</v>
      </c>
      <c r="M218" s="22">
        <f t="shared" si="75"/>
        <v>63458</v>
      </c>
      <c r="N218" s="22">
        <f t="shared" si="76"/>
        <v>0</v>
      </c>
      <c r="O218" s="25">
        <f t="shared" si="77"/>
        <v>0</v>
      </c>
    </row>
    <row r="219" spans="1:15" ht="30" x14ac:dyDescent="0.25">
      <c r="A219" s="60"/>
      <c r="B219" s="20"/>
      <c r="C219" s="28" t="s">
        <v>272</v>
      </c>
      <c r="D219" s="21">
        <v>19413</v>
      </c>
      <c r="E219" s="22">
        <f t="shared" si="73"/>
        <v>19413</v>
      </c>
      <c r="F219" s="22">
        <v>0</v>
      </c>
      <c r="G219" s="25">
        <v>0</v>
      </c>
      <c r="H219" s="21"/>
      <c r="I219" s="22"/>
      <c r="J219" s="22"/>
      <c r="K219" s="25"/>
      <c r="L219" s="21">
        <f t="shared" si="74"/>
        <v>19413</v>
      </c>
      <c r="M219" s="22">
        <f t="shared" si="75"/>
        <v>19413</v>
      </c>
      <c r="N219" s="22">
        <f t="shared" si="76"/>
        <v>0</v>
      </c>
      <c r="O219" s="25">
        <f t="shared" si="77"/>
        <v>0</v>
      </c>
    </row>
    <row r="220" spans="1:15" ht="30" x14ac:dyDescent="0.25">
      <c r="A220" s="60"/>
      <c r="B220" s="20"/>
      <c r="C220" s="28" t="s">
        <v>273</v>
      </c>
      <c r="D220" s="21">
        <v>368117</v>
      </c>
      <c r="E220" s="22">
        <f t="shared" si="73"/>
        <v>368117</v>
      </c>
      <c r="F220" s="22">
        <v>0</v>
      </c>
      <c r="G220" s="25">
        <v>0</v>
      </c>
      <c r="H220" s="21"/>
      <c r="I220" s="22"/>
      <c r="J220" s="22"/>
      <c r="K220" s="25"/>
      <c r="L220" s="21">
        <f t="shared" si="74"/>
        <v>368117</v>
      </c>
      <c r="M220" s="22">
        <f t="shared" si="75"/>
        <v>368117</v>
      </c>
      <c r="N220" s="22">
        <f t="shared" si="76"/>
        <v>0</v>
      </c>
      <c r="O220" s="25">
        <f t="shared" si="77"/>
        <v>0</v>
      </c>
    </row>
    <row r="221" spans="1:15" ht="30" x14ac:dyDescent="0.25">
      <c r="A221" s="60"/>
      <c r="B221" s="20"/>
      <c r="C221" s="28" t="s">
        <v>274</v>
      </c>
      <c r="D221" s="21">
        <v>86958</v>
      </c>
      <c r="E221" s="22">
        <f t="shared" si="73"/>
        <v>86958</v>
      </c>
      <c r="F221" s="22">
        <v>0</v>
      </c>
      <c r="G221" s="25">
        <v>0</v>
      </c>
      <c r="H221" s="21"/>
      <c r="I221" s="22"/>
      <c r="J221" s="22"/>
      <c r="K221" s="25"/>
      <c r="L221" s="21">
        <f t="shared" si="74"/>
        <v>86958</v>
      </c>
      <c r="M221" s="22">
        <f t="shared" si="75"/>
        <v>86958</v>
      </c>
      <c r="N221" s="22">
        <f t="shared" si="76"/>
        <v>0</v>
      </c>
      <c r="O221" s="25">
        <f t="shared" si="77"/>
        <v>0</v>
      </c>
    </row>
    <row r="222" spans="1:15" x14ac:dyDescent="0.25">
      <c r="A222" s="60"/>
      <c r="B222" s="20"/>
      <c r="C222" s="28" t="s">
        <v>356</v>
      </c>
      <c r="D222" s="21"/>
      <c r="E222" s="22"/>
      <c r="F222" s="22"/>
      <c r="G222" s="25"/>
      <c r="H222" s="21">
        <v>815</v>
      </c>
      <c r="I222" s="22">
        <f>H222</f>
        <v>815</v>
      </c>
      <c r="J222" s="22">
        <v>0</v>
      </c>
      <c r="K222" s="25">
        <v>0</v>
      </c>
      <c r="L222" s="21">
        <f t="shared" ref="L222" si="78">D222+H222</f>
        <v>815</v>
      </c>
      <c r="M222" s="22">
        <f t="shared" ref="M222" si="79">E222+I222</f>
        <v>815</v>
      </c>
      <c r="N222" s="22">
        <f t="shared" ref="N222" si="80">F222+J222</f>
        <v>0</v>
      </c>
      <c r="O222" s="25">
        <f t="shared" ref="O222" si="81">G222+K222</f>
        <v>0</v>
      </c>
    </row>
    <row r="223" spans="1:15" x14ac:dyDescent="0.25">
      <c r="A223" s="60"/>
      <c r="B223" s="20"/>
      <c r="C223" s="72"/>
      <c r="D223" s="21"/>
      <c r="E223" s="22"/>
      <c r="F223" s="22"/>
      <c r="G223" s="25"/>
      <c r="H223" s="21"/>
      <c r="I223" s="22"/>
      <c r="J223" s="22"/>
      <c r="K223" s="25"/>
      <c r="L223" s="21"/>
      <c r="M223" s="22"/>
      <c r="N223" s="22"/>
      <c r="O223" s="25"/>
    </row>
    <row r="224" spans="1:15" x14ac:dyDescent="0.25">
      <c r="A224" s="60"/>
      <c r="B224" s="20"/>
      <c r="C224" s="69" t="s">
        <v>34</v>
      </c>
      <c r="D224" s="33">
        <f t="shared" ref="D224:K224" si="82">SUM(D211:D223)</f>
        <v>825810</v>
      </c>
      <c r="E224" s="24">
        <f t="shared" si="82"/>
        <v>797810</v>
      </c>
      <c r="F224" s="24">
        <f t="shared" si="82"/>
        <v>28000</v>
      </c>
      <c r="G224" s="34">
        <f t="shared" si="82"/>
        <v>0</v>
      </c>
      <c r="H224" s="33">
        <f t="shared" si="82"/>
        <v>-2185</v>
      </c>
      <c r="I224" s="24">
        <f t="shared" si="82"/>
        <v>815</v>
      </c>
      <c r="J224" s="24">
        <f t="shared" si="82"/>
        <v>-3000</v>
      </c>
      <c r="K224" s="34">
        <f t="shared" si="82"/>
        <v>0</v>
      </c>
      <c r="L224" s="33">
        <f t="shared" si="74"/>
        <v>823625</v>
      </c>
      <c r="M224" s="24">
        <f t="shared" si="75"/>
        <v>798625</v>
      </c>
      <c r="N224" s="24">
        <f t="shared" si="76"/>
        <v>25000</v>
      </c>
      <c r="O224" s="34">
        <f t="shared" si="77"/>
        <v>0</v>
      </c>
    </row>
    <row r="225" spans="1:15" ht="16.5" x14ac:dyDescent="0.25">
      <c r="A225" s="60"/>
      <c r="B225" s="20"/>
      <c r="C225" s="69"/>
      <c r="D225" s="29"/>
      <c r="E225" s="30"/>
      <c r="F225" s="30"/>
      <c r="G225" s="31"/>
      <c r="H225" s="29"/>
      <c r="I225" s="30"/>
      <c r="J225" s="30"/>
      <c r="K225" s="31"/>
      <c r="L225" s="29"/>
      <c r="M225" s="30"/>
      <c r="N225" s="30"/>
      <c r="O225" s="31"/>
    </row>
    <row r="226" spans="1:15" ht="16.5" x14ac:dyDescent="0.25">
      <c r="A226" s="60"/>
      <c r="B226" s="20" t="s">
        <v>18</v>
      </c>
      <c r="C226" s="59" t="s">
        <v>17</v>
      </c>
      <c r="D226" s="29"/>
      <c r="E226" s="30"/>
      <c r="F226" s="30"/>
      <c r="G226" s="31"/>
      <c r="H226" s="29"/>
      <c r="I226" s="30"/>
      <c r="J226" s="30"/>
      <c r="K226" s="31"/>
      <c r="L226" s="29"/>
      <c r="M226" s="30"/>
      <c r="N226" s="30"/>
      <c r="O226" s="31"/>
    </row>
    <row r="227" spans="1:15" x14ac:dyDescent="0.25">
      <c r="A227" s="60"/>
      <c r="B227" s="20"/>
      <c r="C227" s="72" t="s">
        <v>177</v>
      </c>
      <c r="D227" s="16">
        <v>83337</v>
      </c>
      <c r="E227" s="11">
        <f>D227</f>
        <v>83337</v>
      </c>
      <c r="F227" s="11">
        <v>0</v>
      </c>
      <c r="G227" s="27">
        <v>0</v>
      </c>
      <c r="H227" s="16"/>
      <c r="I227" s="11"/>
      <c r="J227" s="11"/>
      <c r="K227" s="27"/>
      <c r="L227" s="16">
        <f t="shared" si="74"/>
        <v>83337</v>
      </c>
      <c r="M227" s="11">
        <f t="shared" si="75"/>
        <v>83337</v>
      </c>
      <c r="N227" s="11">
        <f t="shared" si="76"/>
        <v>0</v>
      </c>
      <c r="O227" s="27">
        <f t="shared" si="77"/>
        <v>0</v>
      </c>
    </row>
    <row r="228" spans="1:15" s="76" customFormat="1" x14ac:dyDescent="0.25">
      <c r="A228" s="74"/>
      <c r="B228" s="75"/>
      <c r="C228" s="72" t="s">
        <v>185</v>
      </c>
      <c r="D228" s="16">
        <v>1000</v>
      </c>
      <c r="E228" s="11">
        <v>1000</v>
      </c>
      <c r="F228" s="11">
        <v>0</v>
      </c>
      <c r="G228" s="27">
        <v>0</v>
      </c>
      <c r="H228" s="16">
        <v>720</v>
      </c>
      <c r="I228" s="11">
        <f>H228</f>
        <v>720</v>
      </c>
      <c r="J228" s="11">
        <v>0</v>
      </c>
      <c r="K228" s="27">
        <v>0</v>
      </c>
      <c r="L228" s="16">
        <f t="shared" si="74"/>
        <v>1720</v>
      </c>
      <c r="M228" s="11">
        <f t="shared" si="75"/>
        <v>1720</v>
      </c>
      <c r="N228" s="11">
        <f t="shared" si="76"/>
        <v>0</v>
      </c>
      <c r="O228" s="27">
        <f t="shared" si="77"/>
        <v>0</v>
      </c>
    </row>
    <row r="229" spans="1:15" s="76" customFormat="1" ht="30" x14ac:dyDescent="0.25">
      <c r="A229" s="74"/>
      <c r="B229" s="75"/>
      <c r="C229" s="28" t="s">
        <v>275</v>
      </c>
      <c r="D229" s="16">
        <v>520641</v>
      </c>
      <c r="E229" s="11">
        <f>D229</f>
        <v>520641</v>
      </c>
      <c r="F229" s="11">
        <v>0</v>
      </c>
      <c r="G229" s="27">
        <v>0</v>
      </c>
      <c r="H229" s="16"/>
      <c r="I229" s="11"/>
      <c r="J229" s="11"/>
      <c r="K229" s="27"/>
      <c r="L229" s="16">
        <f t="shared" si="74"/>
        <v>520641</v>
      </c>
      <c r="M229" s="11">
        <f t="shared" si="75"/>
        <v>520641</v>
      </c>
      <c r="N229" s="11">
        <f t="shared" si="76"/>
        <v>0</v>
      </c>
      <c r="O229" s="27">
        <f t="shared" si="77"/>
        <v>0</v>
      </c>
    </row>
    <row r="230" spans="1:15" s="76" customFormat="1" ht="30" x14ac:dyDescent="0.25">
      <c r="A230" s="74"/>
      <c r="B230" s="75"/>
      <c r="C230" s="28" t="s">
        <v>276</v>
      </c>
      <c r="D230" s="16">
        <v>215816</v>
      </c>
      <c r="E230" s="11">
        <f>D230</f>
        <v>215816</v>
      </c>
      <c r="F230" s="11">
        <v>0</v>
      </c>
      <c r="G230" s="27">
        <v>0</v>
      </c>
      <c r="H230" s="16"/>
      <c r="I230" s="11"/>
      <c r="J230" s="11"/>
      <c r="K230" s="27"/>
      <c r="L230" s="16">
        <f t="shared" si="74"/>
        <v>215816</v>
      </c>
      <c r="M230" s="11">
        <f t="shared" si="75"/>
        <v>215816</v>
      </c>
      <c r="N230" s="11">
        <f t="shared" si="76"/>
        <v>0</v>
      </c>
      <c r="O230" s="27">
        <f t="shared" si="77"/>
        <v>0</v>
      </c>
    </row>
    <row r="231" spans="1:15" s="76" customFormat="1" ht="30" x14ac:dyDescent="0.25">
      <c r="A231" s="74"/>
      <c r="B231" s="75"/>
      <c r="C231" s="28" t="s">
        <v>277</v>
      </c>
      <c r="D231" s="16">
        <v>409720</v>
      </c>
      <c r="E231" s="11">
        <f>D231</f>
        <v>409720</v>
      </c>
      <c r="F231" s="11">
        <v>0</v>
      </c>
      <c r="G231" s="27">
        <v>0</v>
      </c>
      <c r="H231" s="16"/>
      <c r="I231" s="11"/>
      <c r="J231" s="11"/>
      <c r="K231" s="27"/>
      <c r="L231" s="16">
        <f t="shared" si="74"/>
        <v>409720</v>
      </c>
      <c r="M231" s="11">
        <f t="shared" si="75"/>
        <v>409720</v>
      </c>
      <c r="N231" s="11">
        <f t="shared" si="76"/>
        <v>0</v>
      </c>
      <c r="O231" s="27">
        <f t="shared" si="77"/>
        <v>0</v>
      </c>
    </row>
    <row r="232" spans="1:15" s="76" customFormat="1" x14ac:dyDescent="0.25">
      <c r="A232" s="74"/>
      <c r="B232" s="75"/>
      <c r="C232" s="28" t="s">
        <v>278</v>
      </c>
      <c r="D232" s="16">
        <v>149931</v>
      </c>
      <c r="E232" s="11">
        <f>D232</f>
        <v>149931</v>
      </c>
      <c r="F232" s="11">
        <v>0</v>
      </c>
      <c r="G232" s="27">
        <v>0</v>
      </c>
      <c r="H232" s="16"/>
      <c r="I232" s="11"/>
      <c r="J232" s="11"/>
      <c r="K232" s="27"/>
      <c r="L232" s="16">
        <f t="shared" si="74"/>
        <v>149931</v>
      </c>
      <c r="M232" s="11">
        <f t="shared" si="75"/>
        <v>149931</v>
      </c>
      <c r="N232" s="11">
        <f t="shared" si="76"/>
        <v>0</v>
      </c>
      <c r="O232" s="27">
        <f t="shared" si="77"/>
        <v>0</v>
      </c>
    </row>
    <row r="233" spans="1:15" s="76" customFormat="1" ht="45" x14ac:dyDescent="0.25">
      <c r="A233" s="74"/>
      <c r="B233" s="75"/>
      <c r="C233" s="28" t="s">
        <v>279</v>
      </c>
      <c r="D233" s="16">
        <v>308867</v>
      </c>
      <c r="E233" s="11">
        <f>D233</f>
        <v>308867</v>
      </c>
      <c r="F233" s="11">
        <v>0</v>
      </c>
      <c r="G233" s="27">
        <v>0</v>
      </c>
      <c r="H233" s="16"/>
      <c r="I233" s="11"/>
      <c r="J233" s="11"/>
      <c r="K233" s="27"/>
      <c r="L233" s="16">
        <f t="shared" si="74"/>
        <v>308867</v>
      </c>
      <c r="M233" s="11">
        <f t="shared" si="75"/>
        <v>308867</v>
      </c>
      <c r="N233" s="11">
        <f t="shared" si="76"/>
        <v>0</v>
      </c>
      <c r="O233" s="27">
        <f t="shared" si="77"/>
        <v>0</v>
      </c>
    </row>
    <row r="234" spans="1:15" x14ac:dyDescent="0.25">
      <c r="A234" s="60"/>
      <c r="B234" s="20"/>
      <c r="C234" s="72" t="s">
        <v>280</v>
      </c>
      <c r="D234" s="16">
        <v>3000</v>
      </c>
      <c r="E234" s="11">
        <v>3000</v>
      </c>
      <c r="F234" s="11"/>
      <c r="G234" s="27"/>
      <c r="H234" s="16"/>
      <c r="I234" s="11"/>
      <c r="J234" s="11"/>
      <c r="K234" s="27"/>
      <c r="L234" s="16">
        <f t="shared" si="74"/>
        <v>3000</v>
      </c>
      <c r="M234" s="11">
        <f t="shared" si="75"/>
        <v>3000</v>
      </c>
      <c r="N234" s="11">
        <f t="shared" si="76"/>
        <v>0</v>
      </c>
      <c r="O234" s="27">
        <f t="shared" si="77"/>
        <v>0</v>
      </c>
    </row>
    <row r="235" spans="1:15" x14ac:dyDescent="0.25">
      <c r="A235" s="60"/>
      <c r="B235" s="20"/>
      <c r="C235" s="72" t="s">
        <v>369</v>
      </c>
      <c r="D235" s="16"/>
      <c r="E235" s="11"/>
      <c r="F235" s="11"/>
      <c r="G235" s="27"/>
      <c r="H235" s="16">
        <v>161925</v>
      </c>
      <c r="I235" s="11">
        <f>H235</f>
        <v>161925</v>
      </c>
      <c r="J235" s="11">
        <v>0</v>
      </c>
      <c r="K235" s="27">
        <v>0</v>
      </c>
      <c r="L235" s="16">
        <f t="shared" ref="L235" si="83">D235+H235</f>
        <v>161925</v>
      </c>
      <c r="M235" s="11">
        <f t="shared" ref="M235" si="84">E235+I235</f>
        <v>161925</v>
      </c>
      <c r="N235" s="11">
        <f t="shared" ref="N235" si="85">F235+J235</f>
        <v>0</v>
      </c>
      <c r="O235" s="27">
        <f t="shared" ref="O235" si="86">G235+K235</f>
        <v>0</v>
      </c>
    </row>
    <row r="236" spans="1:15" x14ac:dyDescent="0.25">
      <c r="A236" s="60"/>
      <c r="B236" s="20"/>
      <c r="C236" s="72"/>
      <c r="D236" s="16"/>
      <c r="E236" s="11"/>
      <c r="F236" s="11"/>
      <c r="G236" s="27"/>
      <c r="H236" s="16"/>
      <c r="I236" s="11"/>
      <c r="J236" s="11"/>
      <c r="K236" s="27"/>
      <c r="L236" s="16"/>
      <c r="M236" s="11"/>
      <c r="N236" s="11"/>
      <c r="O236" s="27"/>
    </row>
    <row r="237" spans="1:15" x14ac:dyDescent="0.25">
      <c r="A237" s="60"/>
      <c r="B237" s="20"/>
      <c r="C237" s="69" t="s">
        <v>35</v>
      </c>
      <c r="D237" s="33">
        <f t="shared" ref="D237:G237" si="87">SUM(D227:D234)</f>
        <v>1692312</v>
      </c>
      <c r="E237" s="24">
        <f t="shared" si="87"/>
        <v>1692312</v>
      </c>
      <c r="F237" s="24">
        <f t="shared" si="87"/>
        <v>0</v>
      </c>
      <c r="G237" s="34">
        <f t="shared" si="87"/>
        <v>0</v>
      </c>
      <c r="H237" s="33">
        <f>SUM(H227:H236)</f>
        <v>162645</v>
      </c>
      <c r="I237" s="24">
        <f t="shared" ref="I237:K237" si="88">SUM(I227:I236)</f>
        <v>162645</v>
      </c>
      <c r="J237" s="24">
        <f t="shared" si="88"/>
        <v>0</v>
      </c>
      <c r="K237" s="34">
        <f t="shared" si="88"/>
        <v>0</v>
      </c>
      <c r="L237" s="33">
        <f t="shared" si="74"/>
        <v>1854957</v>
      </c>
      <c r="M237" s="24">
        <f t="shared" si="75"/>
        <v>1854957</v>
      </c>
      <c r="N237" s="24">
        <f t="shared" si="76"/>
        <v>0</v>
      </c>
      <c r="O237" s="34">
        <f t="shared" si="77"/>
        <v>0</v>
      </c>
    </row>
    <row r="238" spans="1:15" x14ac:dyDescent="0.25">
      <c r="A238" s="60"/>
      <c r="B238" s="73"/>
      <c r="C238" s="69"/>
      <c r="D238" s="16"/>
      <c r="E238" s="11"/>
      <c r="F238" s="11"/>
      <c r="G238" s="27"/>
      <c r="H238" s="16"/>
      <c r="I238" s="11"/>
      <c r="J238" s="11"/>
      <c r="K238" s="27"/>
      <c r="L238" s="16"/>
      <c r="M238" s="11"/>
      <c r="N238" s="11"/>
      <c r="O238" s="27"/>
    </row>
    <row r="239" spans="1:15" x14ac:dyDescent="0.25">
      <c r="A239" s="60"/>
      <c r="B239" s="20" t="s">
        <v>25</v>
      </c>
      <c r="C239" s="59" t="s">
        <v>43</v>
      </c>
      <c r="D239" s="16"/>
      <c r="E239" s="11"/>
      <c r="F239" s="11"/>
      <c r="G239" s="27"/>
      <c r="H239" s="16"/>
      <c r="I239" s="11"/>
      <c r="J239" s="11"/>
      <c r="K239" s="27"/>
      <c r="L239" s="16"/>
      <c r="M239" s="11"/>
      <c r="N239" s="11"/>
      <c r="O239" s="27"/>
    </row>
    <row r="240" spans="1:15" x14ac:dyDescent="0.25">
      <c r="A240" s="9"/>
      <c r="B240" s="20"/>
      <c r="C240" s="63"/>
      <c r="D240" s="18"/>
      <c r="E240" s="19"/>
      <c r="F240" s="19"/>
      <c r="G240" s="26"/>
      <c r="H240" s="18"/>
      <c r="I240" s="19"/>
      <c r="J240" s="19"/>
      <c r="K240" s="26"/>
      <c r="L240" s="18"/>
      <c r="M240" s="19"/>
      <c r="N240" s="19"/>
      <c r="O240" s="26"/>
    </row>
    <row r="241" spans="1:15" x14ac:dyDescent="0.25">
      <c r="A241" s="12"/>
      <c r="B241" s="77"/>
      <c r="C241" s="59" t="s">
        <v>169</v>
      </c>
      <c r="D241" s="16"/>
      <c r="E241" s="11"/>
      <c r="F241" s="11"/>
      <c r="G241" s="27"/>
      <c r="H241" s="16"/>
      <c r="I241" s="11"/>
      <c r="J241" s="11"/>
      <c r="K241" s="27"/>
      <c r="L241" s="16"/>
      <c r="M241" s="11"/>
      <c r="N241" s="11"/>
      <c r="O241" s="27"/>
    </row>
    <row r="242" spans="1:15" x14ac:dyDescent="0.25">
      <c r="A242" s="9"/>
      <c r="B242" s="68"/>
      <c r="C242" s="59" t="s">
        <v>170</v>
      </c>
      <c r="D242" s="16">
        <v>6000</v>
      </c>
      <c r="E242" s="11">
        <v>0</v>
      </c>
      <c r="F242" s="11">
        <v>6000</v>
      </c>
      <c r="G242" s="27">
        <v>0</v>
      </c>
      <c r="H242" s="16"/>
      <c r="I242" s="11"/>
      <c r="J242" s="11"/>
      <c r="K242" s="27"/>
      <c r="L242" s="16">
        <f t="shared" si="74"/>
        <v>6000</v>
      </c>
      <c r="M242" s="11">
        <f t="shared" si="75"/>
        <v>0</v>
      </c>
      <c r="N242" s="11">
        <f t="shared" si="76"/>
        <v>6000</v>
      </c>
      <c r="O242" s="27">
        <f t="shared" si="77"/>
        <v>0</v>
      </c>
    </row>
    <row r="243" spans="1:15" x14ac:dyDescent="0.25">
      <c r="A243" s="9"/>
      <c r="B243" s="77"/>
      <c r="C243" s="63" t="s">
        <v>20</v>
      </c>
      <c r="D243" s="33">
        <f t="shared" ref="D243:K243" si="89">SUM(D242:D242)</f>
        <v>6000</v>
      </c>
      <c r="E243" s="24">
        <f t="shared" si="89"/>
        <v>0</v>
      </c>
      <c r="F243" s="24">
        <f t="shared" si="89"/>
        <v>6000</v>
      </c>
      <c r="G243" s="34">
        <f t="shared" si="89"/>
        <v>0</v>
      </c>
      <c r="H243" s="33">
        <f t="shared" si="89"/>
        <v>0</v>
      </c>
      <c r="I243" s="24">
        <f t="shared" si="89"/>
        <v>0</v>
      </c>
      <c r="J243" s="24">
        <f t="shared" si="89"/>
        <v>0</v>
      </c>
      <c r="K243" s="34">
        <f t="shared" si="89"/>
        <v>0</v>
      </c>
      <c r="L243" s="33">
        <f t="shared" si="74"/>
        <v>6000</v>
      </c>
      <c r="M243" s="24">
        <f t="shared" si="75"/>
        <v>0</v>
      </c>
      <c r="N243" s="24">
        <f t="shared" si="76"/>
        <v>6000</v>
      </c>
      <c r="O243" s="34">
        <f t="shared" si="77"/>
        <v>0</v>
      </c>
    </row>
    <row r="244" spans="1:15" x14ac:dyDescent="0.25">
      <c r="A244" s="9"/>
      <c r="B244" s="77"/>
      <c r="C244" s="63"/>
      <c r="D244" s="33"/>
      <c r="E244" s="24"/>
      <c r="F244" s="24"/>
      <c r="G244" s="34"/>
      <c r="H244" s="33"/>
      <c r="I244" s="24"/>
      <c r="J244" s="24"/>
      <c r="K244" s="34"/>
      <c r="L244" s="33"/>
      <c r="M244" s="24"/>
      <c r="N244" s="24"/>
      <c r="O244" s="34"/>
    </row>
    <row r="245" spans="1:15" x14ac:dyDescent="0.25">
      <c r="A245" s="9"/>
      <c r="B245" s="77"/>
      <c r="C245" s="59" t="s">
        <v>351</v>
      </c>
      <c r="D245" s="16"/>
      <c r="E245" s="11"/>
      <c r="F245" s="11"/>
      <c r="G245" s="27"/>
      <c r="H245" s="16"/>
      <c r="I245" s="11"/>
      <c r="J245" s="11"/>
      <c r="K245" s="27"/>
      <c r="L245" s="16"/>
      <c r="M245" s="11"/>
      <c r="N245" s="11"/>
      <c r="O245" s="27"/>
    </row>
    <row r="246" spans="1:15" ht="45" x14ac:dyDescent="0.25">
      <c r="A246" s="9"/>
      <c r="B246" s="77"/>
      <c r="C246" s="28" t="s">
        <v>352</v>
      </c>
      <c r="D246" s="16"/>
      <c r="E246" s="11"/>
      <c r="F246" s="11"/>
      <c r="G246" s="27"/>
      <c r="H246" s="16">
        <v>4072</v>
      </c>
      <c r="I246" s="11">
        <v>4072</v>
      </c>
      <c r="J246" s="11">
        <v>0</v>
      </c>
      <c r="K246" s="27">
        <v>0</v>
      </c>
      <c r="L246" s="16">
        <f t="shared" ref="L246:L247" si="90">D246+H246</f>
        <v>4072</v>
      </c>
      <c r="M246" s="11">
        <f t="shared" ref="M246:M247" si="91">E246+I246</f>
        <v>4072</v>
      </c>
      <c r="N246" s="11">
        <f t="shared" ref="N246:N247" si="92">F246+J246</f>
        <v>0</v>
      </c>
      <c r="O246" s="27">
        <f t="shared" ref="O246:O247" si="93">G246+K246</f>
        <v>0</v>
      </c>
    </row>
    <row r="247" spans="1:15" x14ac:dyDescent="0.25">
      <c r="A247" s="9"/>
      <c r="B247" s="77"/>
      <c r="C247" s="63" t="s">
        <v>20</v>
      </c>
      <c r="D247" s="33">
        <f t="shared" ref="D247:K247" si="94">SUM(D246:D246)</f>
        <v>0</v>
      </c>
      <c r="E247" s="24">
        <f t="shared" si="94"/>
        <v>0</v>
      </c>
      <c r="F247" s="24">
        <f t="shared" si="94"/>
        <v>0</v>
      </c>
      <c r="G247" s="34">
        <f t="shared" si="94"/>
        <v>0</v>
      </c>
      <c r="H247" s="33">
        <f t="shared" si="94"/>
        <v>4072</v>
      </c>
      <c r="I247" s="24">
        <f t="shared" si="94"/>
        <v>4072</v>
      </c>
      <c r="J247" s="24">
        <f t="shared" si="94"/>
        <v>0</v>
      </c>
      <c r="K247" s="34">
        <f t="shared" si="94"/>
        <v>0</v>
      </c>
      <c r="L247" s="33">
        <f t="shared" si="90"/>
        <v>4072</v>
      </c>
      <c r="M247" s="24">
        <f t="shared" si="91"/>
        <v>4072</v>
      </c>
      <c r="N247" s="24">
        <f t="shared" si="92"/>
        <v>0</v>
      </c>
      <c r="O247" s="34">
        <f t="shared" si="93"/>
        <v>0</v>
      </c>
    </row>
    <row r="248" spans="1:15" x14ac:dyDescent="0.25">
      <c r="A248" s="9"/>
      <c r="B248" s="77"/>
      <c r="C248" s="63"/>
      <c r="D248" s="18"/>
      <c r="E248" s="19"/>
      <c r="F248" s="19"/>
      <c r="G248" s="26"/>
      <c r="H248" s="18"/>
      <c r="I248" s="19"/>
      <c r="J248" s="19"/>
      <c r="K248" s="26"/>
      <c r="L248" s="18">
        <f t="shared" si="74"/>
        <v>0</v>
      </c>
      <c r="M248" s="19">
        <f t="shared" si="75"/>
        <v>0</v>
      </c>
      <c r="N248" s="19">
        <f t="shared" si="76"/>
        <v>0</v>
      </c>
      <c r="O248" s="26">
        <f t="shared" si="77"/>
        <v>0</v>
      </c>
    </row>
    <row r="249" spans="1:15" x14ac:dyDescent="0.25">
      <c r="A249" s="9"/>
      <c r="B249" s="77"/>
      <c r="C249" s="69" t="s">
        <v>36</v>
      </c>
      <c r="D249" s="33">
        <f>D243</f>
        <v>6000</v>
      </c>
      <c r="E249" s="24">
        <f>E243</f>
        <v>0</v>
      </c>
      <c r="F249" s="24">
        <f>F243</f>
        <v>6000</v>
      </c>
      <c r="G249" s="34">
        <f>G243</f>
        <v>0</v>
      </c>
      <c r="H249" s="33">
        <f>H243+H247</f>
        <v>4072</v>
      </c>
      <c r="I249" s="24">
        <f t="shared" ref="I249:K249" si="95">I243+I247</f>
        <v>4072</v>
      </c>
      <c r="J249" s="24">
        <f t="shared" si="95"/>
        <v>0</v>
      </c>
      <c r="K249" s="34">
        <f t="shared" si="95"/>
        <v>0</v>
      </c>
      <c r="L249" s="33">
        <f t="shared" si="74"/>
        <v>10072</v>
      </c>
      <c r="M249" s="24">
        <f t="shared" si="75"/>
        <v>4072</v>
      </c>
      <c r="N249" s="24">
        <f t="shared" si="76"/>
        <v>6000</v>
      </c>
      <c r="O249" s="34">
        <f t="shared" si="77"/>
        <v>0</v>
      </c>
    </row>
    <row r="250" spans="1:15" x14ac:dyDescent="0.25">
      <c r="A250" s="9"/>
      <c r="B250" s="20"/>
      <c r="C250" s="69"/>
      <c r="D250" s="33"/>
      <c r="E250" s="24"/>
      <c r="F250" s="24"/>
      <c r="G250" s="34"/>
      <c r="H250" s="33"/>
      <c r="I250" s="24"/>
      <c r="J250" s="24"/>
      <c r="K250" s="34"/>
      <c r="L250" s="33">
        <f t="shared" si="74"/>
        <v>0</v>
      </c>
      <c r="M250" s="24">
        <f t="shared" si="75"/>
        <v>0</v>
      </c>
      <c r="N250" s="24">
        <f t="shared" si="76"/>
        <v>0</v>
      </c>
      <c r="O250" s="34">
        <f t="shared" si="77"/>
        <v>0</v>
      </c>
    </row>
    <row r="251" spans="1:15" x14ac:dyDescent="0.25">
      <c r="A251" s="9"/>
      <c r="B251" s="20"/>
      <c r="C251" s="17" t="s">
        <v>9</v>
      </c>
      <c r="D251" s="14">
        <f t="shared" ref="D251:K251" si="96">D79+D91+D154+D168+D208+D224+D237+D249</f>
        <v>5135703</v>
      </c>
      <c r="E251" s="15">
        <f t="shared" si="96"/>
        <v>4488046</v>
      </c>
      <c r="F251" s="15">
        <f t="shared" si="96"/>
        <v>636827</v>
      </c>
      <c r="G251" s="32">
        <f t="shared" si="96"/>
        <v>10830</v>
      </c>
      <c r="H251" s="14">
        <f t="shared" si="96"/>
        <v>239732</v>
      </c>
      <c r="I251" s="15">
        <f t="shared" si="96"/>
        <v>242132</v>
      </c>
      <c r="J251" s="15">
        <f t="shared" si="96"/>
        <v>-2400</v>
      </c>
      <c r="K251" s="32">
        <f t="shared" si="96"/>
        <v>0</v>
      </c>
      <c r="L251" s="14">
        <f t="shared" si="74"/>
        <v>5375435</v>
      </c>
      <c r="M251" s="15">
        <f t="shared" si="75"/>
        <v>4730178</v>
      </c>
      <c r="N251" s="15">
        <f t="shared" si="76"/>
        <v>634427</v>
      </c>
      <c r="O251" s="32">
        <f t="shared" si="77"/>
        <v>10830</v>
      </c>
    </row>
    <row r="252" spans="1:15" ht="16.5" x14ac:dyDescent="0.25">
      <c r="A252" s="9"/>
      <c r="B252" s="78"/>
      <c r="C252" s="79"/>
      <c r="D252" s="29"/>
      <c r="E252" s="30"/>
      <c r="F252" s="30"/>
      <c r="G252" s="31"/>
      <c r="H252" s="29"/>
      <c r="I252" s="30"/>
      <c r="J252" s="30"/>
      <c r="K252" s="31"/>
      <c r="L252" s="29"/>
      <c r="M252" s="30"/>
      <c r="N252" s="30"/>
      <c r="O252" s="31"/>
    </row>
    <row r="253" spans="1:15" ht="16.5" x14ac:dyDescent="0.25">
      <c r="A253" s="9"/>
      <c r="B253" s="20" t="s">
        <v>55</v>
      </c>
      <c r="C253" s="59" t="s">
        <v>68</v>
      </c>
      <c r="D253" s="29"/>
      <c r="E253" s="30"/>
      <c r="F253" s="30"/>
      <c r="G253" s="31"/>
      <c r="H253" s="29"/>
      <c r="I253" s="30"/>
      <c r="J253" s="30"/>
      <c r="K253" s="31"/>
      <c r="L253" s="29"/>
      <c r="M253" s="30"/>
      <c r="N253" s="30"/>
      <c r="O253" s="31"/>
    </row>
    <row r="254" spans="1:15" ht="16.5" x14ac:dyDescent="0.25">
      <c r="A254" s="9"/>
      <c r="B254" s="73"/>
      <c r="C254" s="59" t="s">
        <v>69</v>
      </c>
      <c r="D254" s="29"/>
      <c r="E254" s="30"/>
      <c r="F254" s="30"/>
      <c r="G254" s="31"/>
      <c r="H254" s="29"/>
      <c r="I254" s="30"/>
      <c r="J254" s="30"/>
      <c r="K254" s="31"/>
      <c r="L254" s="29"/>
      <c r="M254" s="30"/>
      <c r="N254" s="30"/>
      <c r="O254" s="31"/>
    </row>
    <row r="255" spans="1:15" x14ac:dyDescent="0.25">
      <c r="A255" s="9"/>
      <c r="B255" s="20"/>
      <c r="C255" s="10" t="s">
        <v>65</v>
      </c>
      <c r="D255" s="16">
        <v>0</v>
      </c>
      <c r="E255" s="11">
        <v>0</v>
      </c>
      <c r="F255" s="11">
        <v>0</v>
      </c>
      <c r="G255" s="27">
        <v>0</v>
      </c>
      <c r="H255" s="16"/>
      <c r="I255" s="11"/>
      <c r="J255" s="11"/>
      <c r="K255" s="27"/>
      <c r="L255" s="16">
        <f t="shared" si="74"/>
        <v>0</v>
      </c>
      <c r="M255" s="11">
        <f t="shared" si="75"/>
        <v>0</v>
      </c>
      <c r="N255" s="11">
        <f t="shared" si="76"/>
        <v>0</v>
      </c>
      <c r="O255" s="27">
        <f t="shared" si="77"/>
        <v>0</v>
      </c>
    </row>
    <row r="256" spans="1:15" x14ac:dyDescent="0.25">
      <c r="A256" s="9"/>
      <c r="B256" s="20"/>
      <c r="C256" s="10" t="s">
        <v>66</v>
      </c>
      <c r="D256" s="16">
        <v>26389</v>
      </c>
      <c r="E256" s="11">
        <v>26389</v>
      </c>
      <c r="F256" s="11">
        <v>0</v>
      </c>
      <c r="G256" s="27">
        <v>0</v>
      </c>
      <c r="H256" s="16"/>
      <c r="I256" s="11"/>
      <c r="J256" s="11"/>
      <c r="K256" s="27"/>
      <c r="L256" s="16">
        <f t="shared" si="74"/>
        <v>26389</v>
      </c>
      <c r="M256" s="11">
        <f t="shared" si="75"/>
        <v>26389</v>
      </c>
      <c r="N256" s="11">
        <f t="shared" si="76"/>
        <v>0</v>
      </c>
      <c r="O256" s="27">
        <f t="shared" si="77"/>
        <v>0</v>
      </c>
    </row>
    <row r="257" spans="1:15" x14ac:dyDescent="0.25">
      <c r="A257" s="9"/>
      <c r="B257" s="68"/>
      <c r="C257" s="59" t="s">
        <v>67</v>
      </c>
      <c r="D257" s="16">
        <v>0</v>
      </c>
      <c r="E257" s="11">
        <v>0</v>
      </c>
      <c r="F257" s="11">
        <v>0</v>
      </c>
      <c r="G257" s="27">
        <v>0</v>
      </c>
      <c r="H257" s="16">
        <v>218922</v>
      </c>
      <c r="I257" s="11">
        <v>218922</v>
      </c>
      <c r="J257" s="11">
        <v>0</v>
      </c>
      <c r="K257" s="27">
        <v>0</v>
      </c>
      <c r="L257" s="16">
        <f t="shared" si="74"/>
        <v>218922</v>
      </c>
      <c r="M257" s="11">
        <f t="shared" si="75"/>
        <v>218922</v>
      </c>
      <c r="N257" s="11">
        <f t="shared" si="76"/>
        <v>0</v>
      </c>
      <c r="O257" s="27">
        <f t="shared" si="77"/>
        <v>0</v>
      </c>
    </row>
    <row r="258" spans="1:15" x14ac:dyDescent="0.25">
      <c r="A258" s="9"/>
      <c r="B258" s="20"/>
      <c r="C258" s="69" t="s">
        <v>20</v>
      </c>
      <c r="D258" s="64">
        <f t="shared" ref="D258:G258" si="97">SUM(D255:D257)</f>
        <v>26389</v>
      </c>
      <c r="E258" s="65">
        <f t="shared" si="97"/>
        <v>26389</v>
      </c>
      <c r="F258" s="65">
        <f t="shared" si="97"/>
        <v>0</v>
      </c>
      <c r="G258" s="66">
        <f t="shared" si="97"/>
        <v>0</v>
      </c>
      <c r="H258" s="64">
        <f t="shared" ref="H258:K258" si="98">SUM(H255:H257)</f>
        <v>218922</v>
      </c>
      <c r="I258" s="65">
        <f t="shared" si="98"/>
        <v>218922</v>
      </c>
      <c r="J258" s="65">
        <f t="shared" si="98"/>
        <v>0</v>
      </c>
      <c r="K258" s="66">
        <f t="shared" si="98"/>
        <v>0</v>
      </c>
      <c r="L258" s="64">
        <f t="shared" si="74"/>
        <v>245311</v>
      </c>
      <c r="M258" s="65">
        <f t="shared" si="75"/>
        <v>245311</v>
      </c>
      <c r="N258" s="65">
        <f t="shared" si="76"/>
        <v>0</v>
      </c>
      <c r="O258" s="66">
        <f t="shared" si="77"/>
        <v>0</v>
      </c>
    </row>
    <row r="259" spans="1:15" x14ac:dyDescent="0.25">
      <c r="A259" s="9"/>
      <c r="B259" s="20"/>
      <c r="C259" s="69"/>
      <c r="D259" s="64"/>
      <c r="E259" s="65"/>
      <c r="F259" s="65"/>
      <c r="G259" s="66"/>
      <c r="H259" s="64"/>
      <c r="I259" s="65"/>
      <c r="J259" s="65"/>
      <c r="K259" s="66"/>
      <c r="L259" s="64"/>
      <c r="M259" s="65"/>
      <c r="N259" s="65"/>
      <c r="O259" s="66"/>
    </row>
    <row r="260" spans="1:15" x14ac:dyDescent="0.25">
      <c r="A260" s="9"/>
      <c r="B260" s="20"/>
      <c r="C260" s="10" t="s">
        <v>70</v>
      </c>
      <c r="D260" s="16">
        <v>89876</v>
      </c>
      <c r="E260" s="11">
        <f>D260</f>
        <v>89876</v>
      </c>
      <c r="F260" s="11">
        <v>0</v>
      </c>
      <c r="G260" s="27">
        <v>0</v>
      </c>
      <c r="H260" s="16">
        <v>1079</v>
      </c>
      <c r="I260" s="11">
        <f>H260</f>
        <v>1079</v>
      </c>
      <c r="J260" s="11">
        <v>0</v>
      </c>
      <c r="K260" s="27">
        <v>0</v>
      </c>
      <c r="L260" s="16">
        <f t="shared" si="74"/>
        <v>90955</v>
      </c>
      <c r="M260" s="11">
        <f t="shared" si="75"/>
        <v>90955</v>
      </c>
      <c r="N260" s="11">
        <f t="shared" si="76"/>
        <v>0</v>
      </c>
      <c r="O260" s="27">
        <f t="shared" si="77"/>
        <v>0</v>
      </c>
    </row>
    <row r="261" spans="1:15" x14ac:dyDescent="0.25">
      <c r="A261" s="9"/>
      <c r="B261" s="80"/>
      <c r="C261" s="59"/>
      <c r="D261" s="16"/>
      <c r="E261" s="11"/>
      <c r="F261" s="11"/>
      <c r="G261" s="27"/>
      <c r="H261" s="16"/>
      <c r="I261" s="11"/>
      <c r="J261" s="11"/>
      <c r="K261" s="27"/>
      <c r="L261" s="16"/>
      <c r="M261" s="11"/>
      <c r="N261" s="11"/>
      <c r="O261" s="27"/>
    </row>
    <row r="262" spans="1:15" ht="15.75" thickBot="1" x14ac:dyDescent="0.3">
      <c r="A262" s="6"/>
      <c r="B262" s="81"/>
      <c r="C262" s="82" t="s">
        <v>14</v>
      </c>
      <c r="D262" s="35">
        <f t="shared" ref="D262:K262" si="99">SUM(D65,D258,D251)+D260</f>
        <v>7130458</v>
      </c>
      <c r="E262" s="36">
        <f t="shared" si="99"/>
        <v>6482801</v>
      </c>
      <c r="F262" s="36">
        <f t="shared" si="99"/>
        <v>636827</v>
      </c>
      <c r="G262" s="83">
        <f t="shared" si="99"/>
        <v>10830</v>
      </c>
      <c r="H262" s="35">
        <f t="shared" si="99"/>
        <v>526092</v>
      </c>
      <c r="I262" s="36">
        <f t="shared" si="99"/>
        <v>528492</v>
      </c>
      <c r="J262" s="36">
        <f t="shared" si="99"/>
        <v>-2400</v>
      </c>
      <c r="K262" s="83">
        <f t="shared" si="99"/>
        <v>0</v>
      </c>
      <c r="L262" s="35">
        <f t="shared" si="74"/>
        <v>7656550</v>
      </c>
      <c r="M262" s="36">
        <f t="shared" si="75"/>
        <v>7011293</v>
      </c>
      <c r="N262" s="36">
        <f t="shared" si="76"/>
        <v>634427</v>
      </c>
      <c r="O262" s="83">
        <f t="shared" si="77"/>
        <v>10830</v>
      </c>
    </row>
    <row r="263" spans="1:15" x14ac:dyDescent="0.25">
      <c r="A263" s="5"/>
      <c r="B263" s="37"/>
      <c r="C263" s="84"/>
      <c r="D263" s="85"/>
    </row>
    <row r="264" spans="1:15" ht="16.5" x14ac:dyDescent="0.25">
      <c r="A264" s="4"/>
      <c r="B264" s="4"/>
      <c r="C264" s="4"/>
      <c r="D264" s="4"/>
      <c r="E264" s="4"/>
      <c r="F264" s="4"/>
      <c r="G264" s="4"/>
    </row>
    <row r="265" spans="1:15" ht="16.5" x14ac:dyDescent="0.25">
      <c r="A265" s="4"/>
      <c r="B265" s="4"/>
      <c r="C265" s="4"/>
      <c r="D265" s="4"/>
      <c r="E265" s="4"/>
      <c r="F265" s="4"/>
      <c r="G265" s="4"/>
    </row>
    <row r="266" spans="1:15" ht="16.5" x14ac:dyDescent="0.25">
      <c r="A266" s="4"/>
      <c r="B266" s="4"/>
      <c r="C266" s="4"/>
      <c r="D266" s="4"/>
      <c r="E266" s="4"/>
      <c r="F266" s="4"/>
      <c r="G266" s="4"/>
    </row>
    <row r="267" spans="1:15" ht="16.5" x14ac:dyDescent="0.25">
      <c r="A267" s="4"/>
      <c r="B267" s="4"/>
      <c r="C267" s="4"/>
      <c r="D267" s="4"/>
      <c r="E267" s="4"/>
      <c r="F267" s="4"/>
      <c r="G267" s="4"/>
    </row>
    <row r="268" spans="1:15" ht="16.5" x14ac:dyDescent="0.25">
      <c r="A268" s="4"/>
      <c r="B268" s="4"/>
      <c r="C268" s="4"/>
      <c r="D268" s="4"/>
      <c r="E268" s="4"/>
      <c r="F268" s="4"/>
      <c r="G268" s="4"/>
    </row>
    <row r="269" spans="1:15" ht="16.5" x14ac:dyDescent="0.25">
      <c r="A269" s="4"/>
      <c r="B269" s="4"/>
      <c r="C269" s="4"/>
      <c r="D269" s="4"/>
      <c r="E269" s="4"/>
      <c r="F269" s="4"/>
      <c r="G269" s="4"/>
    </row>
    <row r="270" spans="1:15" ht="16.5" x14ac:dyDescent="0.25">
      <c r="A270" s="4"/>
      <c r="B270" s="4"/>
      <c r="C270" s="4"/>
      <c r="D270" s="4"/>
      <c r="E270" s="4"/>
      <c r="F270" s="4"/>
      <c r="G270" s="4"/>
    </row>
    <row r="271" spans="1:15" ht="16.5" x14ac:dyDescent="0.25">
      <c r="A271" s="4"/>
      <c r="B271" s="4"/>
      <c r="C271" s="4"/>
      <c r="D271" s="4"/>
      <c r="E271" s="4"/>
      <c r="F271" s="4"/>
      <c r="G271" s="4"/>
    </row>
    <row r="272" spans="1:15" ht="16.5" x14ac:dyDescent="0.25">
      <c r="A272" s="4"/>
      <c r="B272" s="4"/>
      <c r="C272" s="4"/>
      <c r="D272" s="4"/>
      <c r="E272" s="4"/>
      <c r="F272" s="4"/>
      <c r="G272" s="4"/>
    </row>
    <row r="273" spans="1:7" ht="16.5" x14ac:dyDescent="0.25">
      <c r="A273" s="4"/>
      <c r="B273" s="4"/>
      <c r="C273" s="4"/>
      <c r="D273" s="4"/>
      <c r="E273" s="4"/>
      <c r="F273" s="4"/>
      <c r="G273" s="4"/>
    </row>
    <row r="274" spans="1:7" ht="16.5" x14ac:dyDescent="0.25">
      <c r="A274" s="4"/>
      <c r="B274" s="4"/>
      <c r="C274" s="4"/>
      <c r="D274" s="4"/>
      <c r="E274" s="4"/>
      <c r="F274" s="4"/>
      <c r="G274" s="4"/>
    </row>
    <row r="275" spans="1:7" ht="16.5" x14ac:dyDescent="0.25">
      <c r="A275" s="4"/>
      <c r="B275" s="4"/>
      <c r="C275" s="4"/>
      <c r="D275" s="4"/>
      <c r="E275" s="4"/>
      <c r="F275" s="4"/>
      <c r="G275" s="4"/>
    </row>
    <row r="276" spans="1:7" ht="16.5" x14ac:dyDescent="0.25">
      <c r="A276" s="4"/>
      <c r="B276" s="4"/>
      <c r="C276" s="4"/>
      <c r="D276" s="4"/>
      <c r="E276" s="4"/>
      <c r="F276" s="4"/>
      <c r="G276" s="4"/>
    </row>
    <row r="277" spans="1:7" ht="16.5" x14ac:dyDescent="0.25">
      <c r="A277" s="4"/>
      <c r="B277" s="4"/>
      <c r="C277" s="4"/>
      <c r="D277" s="4"/>
      <c r="E277" s="4"/>
      <c r="F277" s="4"/>
      <c r="G277" s="4"/>
    </row>
    <row r="278" spans="1:7" ht="16.5" x14ac:dyDescent="0.25">
      <c r="A278" s="4"/>
      <c r="B278" s="4"/>
      <c r="C278" s="4"/>
      <c r="D278" s="4"/>
      <c r="E278" s="4"/>
      <c r="F278" s="4"/>
      <c r="G278" s="4"/>
    </row>
    <row r="279" spans="1:7" ht="16.5" x14ac:dyDescent="0.25">
      <c r="A279" s="4"/>
      <c r="B279" s="4"/>
      <c r="C279" s="4"/>
      <c r="D279" s="4"/>
      <c r="E279" s="4"/>
      <c r="F279" s="4"/>
      <c r="G279" s="4"/>
    </row>
    <row r="280" spans="1:7" ht="16.5" x14ac:dyDescent="0.25">
      <c r="A280" s="4"/>
      <c r="B280" s="4"/>
      <c r="C280" s="4"/>
      <c r="D280" s="4"/>
      <c r="E280" s="4"/>
      <c r="F280" s="4"/>
      <c r="G280" s="4"/>
    </row>
    <row r="281" spans="1:7" ht="16.5" x14ac:dyDescent="0.25">
      <c r="A281" s="4"/>
      <c r="B281" s="4"/>
      <c r="C281" s="4"/>
      <c r="D281" s="4"/>
      <c r="E281" s="4"/>
      <c r="F281" s="4"/>
      <c r="G281" s="4"/>
    </row>
    <row r="282" spans="1:7" ht="16.5" x14ac:dyDescent="0.25">
      <c r="A282" s="4"/>
      <c r="B282" s="4"/>
      <c r="C282" s="4"/>
      <c r="D282" s="4"/>
      <c r="E282" s="4"/>
      <c r="F282" s="4"/>
      <c r="G282" s="4"/>
    </row>
    <row r="283" spans="1:7" ht="16.5" x14ac:dyDescent="0.25">
      <c r="A283" s="4"/>
      <c r="B283" s="4"/>
      <c r="C283" s="4"/>
      <c r="D283" s="4"/>
      <c r="E283" s="4"/>
      <c r="F283" s="4"/>
      <c r="G283" s="4"/>
    </row>
    <row r="284" spans="1:7" ht="16.5" x14ac:dyDescent="0.25">
      <c r="A284" s="4"/>
      <c r="B284" s="4"/>
      <c r="C284" s="4"/>
      <c r="D284" s="4"/>
      <c r="E284" s="4"/>
      <c r="F284" s="4"/>
      <c r="G284" s="4"/>
    </row>
    <row r="285" spans="1:7" ht="16.5" x14ac:dyDescent="0.25">
      <c r="A285" s="4"/>
      <c r="B285" s="4"/>
      <c r="C285" s="4"/>
      <c r="D285" s="4"/>
      <c r="E285" s="4"/>
      <c r="F285" s="4"/>
      <c r="G285" s="4"/>
    </row>
    <row r="286" spans="1:7" ht="16.5" x14ac:dyDescent="0.25">
      <c r="A286" s="4"/>
      <c r="B286" s="4"/>
      <c r="C286" s="4"/>
      <c r="D286" s="4"/>
      <c r="E286" s="4"/>
      <c r="F286" s="4"/>
      <c r="G286" s="4"/>
    </row>
    <row r="287" spans="1:7" ht="16.5" x14ac:dyDescent="0.25">
      <c r="A287" s="4"/>
      <c r="B287" s="4"/>
      <c r="C287" s="4"/>
      <c r="D287" s="4"/>
      <c r="E287" s="4"/>
      <c r="F287" s="4"/>
      <c r="G287" s="4"/>
    </row>
    <row r="288" spans="1:7" ht="16.5" x14ac:dyDescent="0.25">
      <c r="A288" s="4"/>
      <c r="B288" s="4"/>
      <c r="C288" s="4"/>
      <c r="D288" s="4"/>
      <c r="E288" s="4"/>
      <c r="F288" s="4"/>
      <c r="G288" s="4"/>
    </row>
    <row r="289" spans="1:7" ht="16.5" x14ac:dyDescent="0.25">
      <c r="A289" s="4"/>
      <c r="B289" s="4"/>
      <c r="C289" s="4"/>
      <c r="D289" s="4"/>
      <c r="E289" s="4"/>
      <c r="F289" s="4"/>
      <c r="G289" s="4"/>
    </row>
    <row r="290" spans="1:7" ht="16.5" x14ac:dyDescent="0.25">
      <c r="A290" s="4"/>
      <c r="B290" s="4"/>
      <c r="C290" s="4"/>
      <c r="D290" s="4"/>
      <c r="E290" s="4"/>
      <c r="F290" s="4"/>
      <c r="G290" s="4"/>
    </row>
    <row r="291" spans="1:7" x14ac:dyDescent="0.25">
      <c r="A291" s="5"/>
      <c r="B291" s="5"/>
      <c r="C291" s="5"/>
    </row>
    <row r="292" spans="1:7" x14ac:dyDescent="0.25">
      <c r="A292" s="5"/>
      <c r="B292" s="5"/>
      <c r="C292" s="5"/>
    </row>
    <row r="293" spans="1:7" x14ac:dyDescent="0.25">
      <c r="A293" s="5"/>
      <c r="B293" s="5"/>
      <c r="C293" s="5"/>
    </row>
  </sheetData>
  <mergeCells count="5">
    <mergeCell ref="D7:G7"/>
    <mergeCell ref="H7:K7"/>
    <mergeCell ref="L7:O7"/>
    <mergeCell ref="A3:O3"/>
    <mergeCell ref="A5:O5"/>
  </mergeCells>
  <phoneticPr fontId="44" type="noConversion"/>
  <pageMargins left="0.39370078740157483" right="0.39370078740157483" top="0.39370078740157483" bottom="0.39370078740157483" header="0.51181102362204722" footer="0.51181102362204722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667F-3629-4C86-9046-DC5EFAF49FA4}">
  <sheetPr>
    <pageSetUpPr fitToPage="1"/>
  </sheetPr>
  <dimension ref="A1:S14"/>
  <sheetViews>
    <sheetView tabSelected="1" view="pageBreakPreview" zoomScale="145" zoomScaleNormal="100" zoomScaleSheetLayoutView="145" workbookViewId="0">
      <selection activeCell="S1" sqref="S1:S2"/>
    </sheetView>
  </sheetViews>
  <sheetFormatPr defaultColWidth="9.140625" defaultRowHeight="16.5" x14ac:dyDescent="0.25"/>
  <cols>
    <col min="1" max="1" width="16.5703125" style="185" customWidth="1"/>
    <col min="2" max="2" width="8.28515625" style="171" bestFit="1" customWidth="1"/>
    <col min="3" max="3" width="8" style="171" bestFit="1" customWidth="1"/>
    <col min="4" max="4" width="8.28515625" style="171" bestFit="1" customWidth="1"/>
    <col min="5" max="5" width="7" style="171" bestFit="1" customWidth="1"/>
    <col min="6" max="6" width="8.28515625" style="171" bestFit="1" customWidth="1"/>
    <col min="7" max="7" width="8.28515625" style="171" customWidth="1"/>
    <col min="8" max="8" width="8.28515625" style="171" bestFit="1" customWidth="1"/>
    <col min="9" max="9" width="7" style="171" bestFit="1" customWidth="1"/>
    <col min="10" max="10" width="8.28515625" style="171" bestFit="1" customWidth="1"/>
    <col min="11" max="11" width="7" style="171" bestFit="1" customWidth="1"/>
    <col min="12" max="12" width="8.28515625" style="171" bestFit="1" customWidth="1"/>
    <col min="13" max="13" width="7" style="171" bestFit="1" customWidth="1"/>
    <col min="14" max="14" width="8.28515625" style="186" bestFit="1" customWidth="1"/>
    <col min="15" max="15" width="7" style="186" bestFit="1" customWidth="1"/>
    <col min="16" max="16" width="8.28515625" style="186" bestFit="1" customWidth="1"/>
    <col min="17" max="17" width="7" style="186" bestFit="1" customWidth="1"/>
    <col min="18" max="18" width="8.28515625" style="171" bestFit="1" customWidth="1"/>
    <col min="19" max="16384" width="9.140625" style="171"/>
  </cols>
  <sheetData>
    <row r="1" spans="1:19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  <c r="O1" s="170"/>
      <c r="P1" s="170"/>
      <c r="Q1" s="170"/>
      <c r="R1" s="2"/>
      <c r="S1" s="2" t="s">
        <v>207</v>
      </c>
    </row>
    <row r="2" spans="1:19" x14ac:dyDescent="0.25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  <c r="O2" s="170"/>
      <c r="P2" s="170"/>
      <c r="Q2" s="170"/>
      <c r="R2" s="2"/>
      <c r="S2" s="3" t="s">
        <v>382</v>
      </c>
    </row>
    <row r="3" spans="1:19" ht="16.5" customHeight="1" x14ac:dyDescent="0.25">
      <c r="A3" s="222" t="s">
        <v>281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19" s="172" customFormat="1" ht="19.5" customHeight="1" x14ac:dyDescent="0.3">
      <c r="A4" s="222" t="s">
        <v>291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</row>
    <row r="5" spans="1:19" s="172" customFormat="1" ht="19.5" x14ac:dyDescent="0.3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  <c r="O5" s="174"/>
      <c r="P5" s="174"/>
      <c r="Q5" s="175"/>
      <c r="R5" s="175"/>
    </row>
    <row r="6" spans="1:19" s="179" customFormat="1" ht="51" customHeight="1" x14ac:dyDescent="0.2">
      <c r="A6" s="176"/>
      <c r="B6" s="220" t="s">
        <v>19</v>
      </c>
      <c r="C6" s="221"/>
      <c r="D6" s="220" t="s">
        <v>282</v>
      </c>
      <c r="E6" s="221"/>
      <c r="F6" s="220" t="s">
        <v>23</v>
      </c>
      <c r="G6" s="221"/>
      <c r="H6" s="220" t="s">
        <v>40</v>
      </c>
      <c r="I6" s="221"/>
      <c r="J6" s="220" t="s">
        <v>41</v>
      </c>
      <c r="K6" s="221"/>
      <c r="L6" s="220" t="s">
        <v>42</v>
      </c>
      <c r="M6" s="221"/>
      <c r="N6" s="220" t="s">
        <v>17</v>
      </c>
      <c r="O6" s="221"/>
      <c r="P6" s="220" t="s">
        <v>43</v>
      </c>
      <c r="Q6" s="221"/>
      <c r="R6" s="178" t="s">
        <v>283</v>
      </c>
      <c r="S6" s="178" t="s">
        <v>283</v>
      </c>
    </row>
    <row r="7" spans="1:19" s="179" customFormat="1" ht="30.75" customHeight="1" x14ac:dyDescent="0.2">
      <c r="A7" s="176"/>
      <c r="B7" s="177" t="s">
        <v>284</v>
      </c>
      <c r="C7" s="177" t="s">
        <v>381</v>
      </c>
      <c r="D7" s="177" t="s">
        <v>284</v>
      </c>
      <c r="E7" s="177" t="s">
        <v>381</v>
      </c>
      <c r="F7" s="177" t="s">
        <v>284</v>
      </c>
      <c r="G7" s="177" t="s">
        <v>381</v>
      </c>
      <c r="H7" s="177" t="s">
        <v>284</v>
      </c>
      <c r="I7" s="177" t="s">
        <v>381</v>
      </c>
      <c r="J7" s="177" t="s">
        <v>284</v>
      </c>
      <c r="K7" s="177" t="s">
        <v>381</v>
      </c>
      <c r="L7" s="177" t="s">
        <v>284</v>
      </c>
      <c r="M7" s="177" t="s">
        <v>381</v>
      </c>
      <c r="N7" s="177" t="s">
        <v>284</v>
      </c>
      <c r="O7" s="177" t="s">
        <v>381</v>
      </c>
      <c r="P7" s="177" t="s">
        <v>284</v>
      </c>
      <c r="Q7" s="177" t="s">
        <v>381</v>
      </c>
      <c r="R7" s="177" t="s">
        <v>284</v>
      </c>
      <c r="S7" s="177" t="s">
        <v>381</v>
      </c>
    </row>
    <row r="8" spans="1:19" ht="23.25" customHeight="1" x14ac:dyDescent="0.25">
      <c r="A8" s="180" t="s">
        <v>285</v>
      </c>
      <c r="B8" s="181">
        <v>570619</v>
      </c>
      <c r="C8" s="181">
        <v>588141</v>
      </c>
      <c r="D8" s="181">
        <v>79466</v>
      </c>
      <c r="E8" s="181">
        <v>79466</v>
      </c>
      <c r="F8" s="181">
        <v>61678</v>
      </c>
      <c r="G8" s="181">
        <v>61678</v>
      </c>
      <c r="H8" s="181">
        <v>0</v>
      </c>
      <c r="I8" s="181">
        <v>0</v>
      </c>
      <c r="J8" s="181">
        <v>0</v>
      </c>
      <c r="K8" s="181">
        <v>0</v>
      </c>
      <c r="L8" s="181">
        <v>2000</v>
      </c>
      <c r="M8" s="181">
        <v>2000</v>
      </c>
      <c r="N8" s="181">
        <v>0</v>
      </c>
      <c r="O8" s="181">
        <v>0</v>
      </c>
      <c r="P8" s="181">
        <v>0</v>
      </c>
      <c r="Q8" s="181">
        <v>0</v>
      </c>
      <c r="R8" s="181">
        <f t="shared" ref="R8:S13" si="0">B8+D8+F8+H8+J8+L8+N8+P8</f>
        <v>713763</v>
      </c>
      <c r="S8" s="181">
        <f t="shared" si="0"/>
        <v>731285</v>
      </c>
    </row>
    <row r="9" spans="1:19" ht="26.25" x14ac:dyDescent="0.25">
      <c r="A9" s="180" t="s">
        <v>286</v>
      </c>
      <c r="B9" s="181">
        <v>44800</v>
      </c>
      <c r="C9" s="181">
        <v>49706</v>
      </c>
      <c r="D9" s="181">
        <v>6050</v>
      </c>
      <c r="E9" s="181">
        <v>6050</v>
      </c>
      <c r="F9" s="181">
        <v>4350</v>
      </c>
      <c r="G9" s="181">
        <v>4350</v>
      </c>
      <c r="H9" s="181">
        <v>0</v>
      </c>
      <c r="I9" s="181">
        <v>0</v>
      </c>
      <c r="J9" s="181">
        <v>0</v>
      </c>
      <c r="K9" s="181">
        <v>0</v>
      </c>
      <c r="L9" s="181">
        <v>300</v>
      </c>
      <c r="M9" s="181">
        <v>300</v>
      </c>
      <c r="N9" s="181">
        <v>0</v>
      </c>
      <c r="O9" s="181">
        <v>0</v>
      </c>
      <c r="P9" s="181">
        <v>0</v>
      </c>
      <c r="Q9" s="181">
        <v>0</v>
      </c>
      <c r="R9" s="181">
        <f t="shared" si="0"/>
        <v>55500</v>
      </c>
      <c r="S9" s="181">
        <f t="shared" si="0"/>
        <v>60406</v>
      </c>
    </row>
    <row r="10" spans="1:19" ht="26.25" x14ac:dyDescent="0.25">
      <c r="A10" s="180" t="s">
        <v>287</v>
      </c>
      <c r="B10" s="181">
        <v>14982</v>
      </c>
      <c r="C10" s="181">
        <v>14982</v>
      </c>
      <c r="D10" s="181">
        <v>2044</v>
      </c>
      <c r="E10" s="181">
        <v>2044</v>
      </c>
      <c r="F10" s="181">
        <v>240</v>
      </c>
      <c r="G10" s="181">
        <v>240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  <c r="Q10" s="181">
        <v>0</v>
      </c>
      <c r="R10" s="181">
        <f t="shared" si="0"/>
        <v>17266</v>
      </c>
      <c r="S10" s="181">
        <f t="shared" si="0"/>
        <v>17266</v>
      </c>
    </row>
    <row r="11" spans="1:19" ht="26.25" x14ac:dyDescent="0.25">
      <c r="A11" s="180" t="s">
        <v>288</v>
      </c>
      <c r="B11" s="181">
        <v>14655</v>
      </c>
      <c r="C11" s="181">
        <v>14655</v>
      </c>
      <c r="D11" s="181">
        <v>2024</v>
      </c>
      <c r="E11" s="181">
        <v>2024</v>
      </c>
      <c r="F11" s="181">
        <v>32</v>
      </c>
      <c r="G11" s="181">
        <v>32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f t="shared" si="0"/>
        <v>16711</v>
      </c>
      <c r="S11" s="181">
        <f t="shared" si="0"/>
        <v>16711</v>
      </c>
    </row>
    <row r="12" spans="1:19" ht="26.25" x14ac:dyDescent="0.25">
      <c r="A12" s="180" t="s">
        <v>289</v>
      </c>
      <c r="B12" s="181">
        <v>14464</v>
      </c>
      <c r="C12" s="181">
        <v>14464</v>
      </c>
      <c r="D12" s="181">
        <v>1970</v>
      </c>
      <c r="E12" s="181">
        <v>1970</v>
      </c>
      <c r="F12" s="181">
        <v>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1">
        <f t="shared" si="0"/>
        <v>16434</v>
      </c>
      <c r="S12" s="181">
        <f t="shared" si="0"/>
        <v>16434</v>
      </c>
    </row>
    <row r="13" spans="1:19" ht="26.25" x14ac:dyDescent="0.25">
      <c r="A13" s="180" t="s">
        <v>290</v>
      </c>
      <c r="B13" s="181">
        <v>7685</v>
      </c>
      <c r="C13" s="181">
        <v>7685</v>
      </c>
      <c r="D13" s="181">
        <v>1059</v>
      </c>
      <c r="E13" s="181">
        <v>1059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0</v>
      </c>
      <c r="Q13" s="181">
        <v>0</v>
      </c>
      <c r="R13" s="181">
        <f t="shared" si="0"/>
        <v>8744</v>
      </c>
      <c r="S13" s="181">
        <f t="shared" si="0"/>
        <v>8744</v>
      </c>
    </row>
    <row r="14" spans="1:19" s="184" customFormat="1" ht="24.75" customHeight="1" x14ac:dyDescent="0.3">
      <c r="A14" s="182" t="s">
        <v>20</v>
      </c>
      <c r="B14" s="183">
        <f>SUM(B8:B13)</f>
        <v>667205</v>
      </c>
      <c r="C14" s="183">
        <f>SUM(C8:C13)</f>
        <v>689633</v>
      </c>
      <c r="D14" s="183">
        <f t="shared" ref="D14:R14" si="1">SUM(D8:D13)</f>
        <v>92613</v>
      </c>
      <c r="E14" s="183">
        <f t="shared" ref="E14" si="2">SUM(E8:E13)</f>
        <v>92613</v>
      </c>
      <c r="F14" s="183">
        <f t="shared" si="1"/>
        <v>66300</v>
      </c>
      <c r="G14" s="183">
        <f t="shared" ref="G14" si="3">SUM(G8:G13)</f>
        <v>66300</v>
      </c>
      <c r="H14" s="183">
        <f t="shared" si="1"/>
        <v>0</v>
      </c>
      <c r="I14" s="183">
        <f t="shared" ref="I14" si="4">SUM(I8:I13)</f>
        <v>0</v>
      </c>
      <c r="J14" s="183">
        <f t="shared" si="1"/>
        <v>0</v>
      </c>
      <c r="K14" s="183">
        <f t="shared" ref="K14" si="5">SUM(K8:K13)</f>
        <v>0</v>
      </c>
      <c r="L14" s="183">
        <f t="shared" si="1"/>
        <v>2300</v>
      </c>
      <c r="M14" s="183">
        <f t="shared" ref="M14" si="6">SUM(M8:M13)</f>
        <v>2300</v>
      </c>
      <c r="N14" s="183">
        <f t="shared" si="1"/>
        <v>0</v>
      </c>
      <c r="O14" s="183">
        <f t="shared" ref="O14" si="7">SUM(O8:O13)</f>
        <v>0</v>
      </c>
      <c r="P14" s="183">
        <f t="shared" si="1"/>
        <v>0</v>
      </c>
      <c r="Q14" s="183">
        <f t="shared" ref="Q14" si="8">SUM(Q8:Q13)</f>
        <v>0</v>
      </c>
      <c r="R14" s="183">
        <f t="shared" si="1"/>
        <v>828418</v>
      </c>
      <c r="S14" s="183">
        <f t="shared" ref="S14" si="9">SUM(S8:S13)</f>
        <v>850846</v>
      </c>
    </row>
  </sheetData>
  <mergeCells count="10">
    <mergeCell ref="B6:C6"/>
    <mergeCell ref="D6:E6"/>
    <mergeCell ref="F6:G6"/>
    <mergeCell ref="A3:S3"/>
    <mergeCell ref="A4:S4"/>
    <mergeCell ref="H6:I6"/>
    <mergeCell ref="J6:K6"/>
    <mergeCell ref="L6:M6"/>
    <mergeCell ref="N6:O6"/>
    <mergeCell ref="P6:Q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4571-51BC-4429-A410-36370DB18B96}">
  <sheetPr>
    <pageSetUpPr fitToPage="1"/>
  </sheetPr>
  <dimension ref="A1:K38"/>
  <sheetViews>
    <sheetView view="pageBreakPreview" topLeftCell="A16" zoomScaleNormal="100" zoomScaleSheetLayoutView="100" workbookViewId="0">
      <selection activeCell="K2" sqref="K2"/>
    </sheetView>
  </sheetViews>
  <sheetFormatPr defaultRowHeight="12.75" x14ac:dyDescent="0.2"/>
  <cols>
    <col min="1" max="1" width="40" style="1" customWidth="1"/>
    <col min="2" max="5" width="10.42578125" style="1" customWidth="1"/>
    <col min="6" max="6" width="4.7109375" style="1" customWidth="1"/>
    <col min="7" max="7" width="35.42578125" style="1" customWidth="1"/>
    <col min="8" max="8" width="10.42578125" style="1" customWidth="1"/>
    <col min="9" max="9" width="9.85546875" style="1" customWidth="1"/>
    <col min="10" max="10" width="10.7109375" style="1" bestFit="1" customWidth="1"/>
    <col min="11" max="11" width="10" style="1" customWidth="1"/>
    <col min="12" max="238" width="9.140625" style="1"/>
    <col min="239" max="239" width="40" style="1" customWidth="1"/>
    <col min="240" max="240" width="12" style="1" customWidth="1"/>
    <col min="241" max="243" width="10.42578125" style="1" customWidth="1"/>
    <col min="244" max="244" width="11" style="1" customWidth="1"/>
    <col min="245" max="245" width="4.7109375" style="1" customWidth="1"/>
    <col min="246" max="246" width="32.42578125" style="1" customWidth="1"/>
    <col min="247" max="247" width="12" style="1" customWidth="1"/>
    <col min="248" max="250" width="13.5703125" style="1" customWidth="1"/>
    <col min="251" max="251" width="11" style="1" customWidth="1"/>
    <col min="252" max="494" width="9.140625" style="1"/>
    <col min="495" max="495" width="40" style="1" customWidth="1"/>
    <col min="496" max="496" width="12" style="1" customWidth="1"/>
    <col min="497" max="499" width="10.42578125" style="1" customWidth="1"/>
    <col min="500" max="500" width="11" style="1" customWidth="1"/>
    <col min="501" max="501" width="4.7109375" style="1" customWidth="1"/>
    <col min="502" max="502" width="32.42578125" style="1" customWidth="1"/>
    <col min="503" max="503" width="12" style="1" customWidth="1"/>
    <col min="504" max="506" width="13.5703125" style="1" customWidth="1"/>
    <col min="507" max="507" width="11" style="1" customWidth="1"/>
    <col min="508" max="750" width="9.140625" style="1"/>
    <col min="751" max="751" width="40" style="1" customWidth="1"/>
    <col min="752" max="752" width="12" style="1" customWidth="1"/>
    <col min="753" max="755" width="10.42578125" style="1" customWidth="1"/>
    <col min="756" max="756" width="11" style="1" customWidth="1"/>
    <col min="757" max="757" width="4.7109375" style="1" customWidth="1"/>
    <col min="758" max="758" width="32.42578125" style="1" customWidth="1"/>
    <col min="759" max="759" width="12" style="1" customWidth="1"/>
    <col min="760" max="762" width="13.5703125" style="1" customWidth="1"/>
    <col min="763" max="763" width="11" style="1" customWidth="1"/>
    <col min="764" max="1006" width="9.140625" style="1"/>
    <col min="1007" max="1007" width="40" style="1" customWidth="1"/>
    <col min="1008" max="1008" width="12" style="1" customWidth="1"/>
    <col min="1009" max="1011" width="10.42578125" style="1" customWidth="1"/>
    <col min="1012" max="1012" width="11" style="1" customWidth="1"/>
    <col min="1013" max="1013" width="4.7109375" style="1" customWidth="1"/>
    <col min="1014" max="1014" width="32.42578125" style="1" customWidth="1"/>
    <col min="1015" max="1015" width="12" style="1" customWidth="1"/>
    <col min="1016" max="1018" width="13.5703125" style="1" customWidth="1"/>
    <col min="1019" max="1019" width="11" style="1" customWidth="1"/>
    <col min="1020" max="1262" width="9.140625" style="1"/>
    <col min="1263" max="1263" width="40" style="1" customWidth="1"/>
    <col min="1264" max="1264" width="12" style="1" customWidth="1"/>
    <col min="1265" max="1267" width="10.42578125" style="1" customWidth="1"/>
    <col min="1268" max="1268" width="11" style="1" customWidth="1"/>
    <col min="1269" max="1269" width="4.7109375" style="1" customWidth="1"/>
    <col min="1270" max="1270" width="32.42578125" style="1" customWidth="1"/>
    <col min="1271" max="1271" width="12" style="1" customWidth="1"/>
    <col min="1272" max="1274" width="13.5703125" style="1" customWidth="1"/>
    <col min="1275" max="1275" width="11" style="1" customWidth="1"/>
    <col min="1276" max="1518" width="9.140625" style="1"/>
    <col min="1519" max="1519" width="40" style="1" customWidth="1"/>
    <col min="1520" max="1520" width="12" style="1" customWidth="1"/>
    <col min="1521" max="1523" width="10.42578125" style="1" customWidth="1"/>
    <col min="1524" max="1524" width="11" style="1" customWidth="1"/>
    <col min="1525" max="1525" width="4.7109375" style="1" customWidth="1"/>
    <col min="1526" max="1526" width="32.42578125" style="1" customWidth="1"/>
    <col min="1527" max="1527" width="12" style="1" customWidth="1"/>
    <col min="1528" max="1530" width="13.5703125" style="1" customWidth="1"/>
    <col min="1531" max="1531" width="11" style="1" customWidth="1"/>
    <col min="1532" max="1774" width="9.140625" style="1"/>
    <col min="1775" max="1775" width="40" style="1" customWidth="1"/>
    <col min="1776" max="1776" width="12" style="1" customWidth="1"/>
    <col min="1777" max="1779" width="10.42578125" style="1" customWidth="1"/>
    <col min="1780" max="1780" width="11" style="1" customWidth="1"/>
    <col min="1781" max="1781" width="4.7109375" style="1" customWidth="1"/>
    <col min="1782" max="1782" width="32.42578125" style="1" customWidth="1"/>
    <col min="1783" max="1783" width="12" style="1" customWidth="1"/>
    <col min="1784" max="1786" width="13.5703125" style="1" customWidth="1"/>
    <col min="1787" max="1787" width="11" style="1" customWidth="1"/>
    <col min="1788" max="2030" width="9.140625" style="1"/>
    <col min="2031" max="2031" width="40" style="1" customWidth="1"/>
    <col min="2032" max="2032" width="12" style="1" customWidth="1"/>
    <col min="2033" max="2035" width="10.42578125" style="1" customWidth="1"/>
    <col min="2036" max="2036" width="11" style="1" customWidth="1"/>
    <col min="2037" max="2037" width="4.7109375" style="1" customWidth="1"/>
    <col min="2038" max="2038" width="32.42578125" style="1" customWidth="1"/>
    <col min="2039" max="2039" width="12" style="1" customWidth="1"/>
    <col min="2040" max="2042" width="13.5703125" style="1" customWidth="1"/>
    <col min="2043" max="2043" width="11" style="1" customWidth="1"/>
    <col min="2044" max="2286" width="9.140625" style="1"/>
    <col min="2287" max="2287" width="40" style="1" customWidth="1"/>
    <col min="2288" max="2288" width="12" style="1" customWidth="1"/>
    <col min="2289" max="2291" width="10.42578125" style="1" customWidth="1"/>
    <col min="2292" max="2292" width="11" style="1" customWidth="1"/>
    <col min="2293" max="2293" width="4.7109375" style="1" customWidth="1"/>
    <col min="2294" max="2294" width="32.42578125" style="1" customWidth="1"/>
    <col min="2295" max="2295" width="12" style="1" customWidth="1"/>
    <col min="2296" max="2298" width="13.5703125" style="1" customWidth="1"/>
    <col min="2299" max="2299" width="11" style="1" customWidth="1"/>
    <col min="2300" max="2542" width="9.140625" style="1"/>
    <col min="2543" max="2543" width="40" style="1" customWidth="1"/>
    <col min="2544" max="2544" width="12" style="1" customWidth="1"/>
    <col min="2545" max="2547" width="10.42578125" style="1" customWidth="1"/>
    <col min="2548" max="2548" width="11" style="1" customWidth="1"/>
    <col min="2549" max="2549" width="4.7109375" style="1" customWidth="1"/>
    <col min="2550" max="2550" width="32.42578125" style="1" customWidth="1"/>
    <col min="2551" max="2551" width="12" style="1" customWidth="1"/>
    <col min="2552" max="2554" width="13.5703125" style="1" customWidth="1"/>
    <col min="2555" max="2555" width="11" style="1" customWidth="1"/>
    <col min="2556" max="2798" width="9.140625" style="1"/>
    <col min="2799" max="2799" width="40" style="1" customWidth="1"/>
    <col min="2800" max="2800" width="12" style="1" customWidth="1"/>
    <col min="2801" max="2803" width="10.42578125" style="1" customWidth="1"/>
    <col min="2804" max="2804" width="11" style="1" customWidth="1"/>
    <col min="2805" max="2805" width="4.7109375" style="1" customWidth="1"/>
    <col min="2806" max="2806" width="32.42578125" style="1" customWidth="1"/>
    <col min="2807" max="2807" width="12" style="1" customWidth="1"/>
    <col min="2808" max="2810" width="13.5703125" style="1" customWidth="1"/>
    <col min="2811" max="2811" width="11" style="1" customWidth="1"/>
    <col min="2812" max="3054" width="9.140625" style="1"/>
    <col min="3055" max="3055" width="40" style="1" customWidth="1"/>
    <col min="3056" max="3056" width="12" style="1" customWidth="1"/>
    <col min="3057" max="3059" width="10.42578125" style="1" customWidth="1"/>
    <col min="3060" max="3060" width="11" style="1" customWidth="1"/>
    <col min="3061" max="3061" width="4.7109375" style="1" customWidth="1"/>
    <col min="3062" max="3062" width="32.42578125" style="1" customWidth="1"/>
    <col min="3063" max="3063" width="12" style="1" customWidth="1"/>
    <col min="3064" max="3066" width="13.5703125" style="1" customWidth="1"/>
    <col min="3067" max="3067" width="11" style="1" customWidth="1"/>
    <col min="3068" max="3310" width="9.140625" style="1"/>
    <col min="3311" max="3311" width="40" style="1" customWidth="1"/>
    <col min="3312" max="3312" width="12" style="1" customWidth="1"/>
    <col min="3313" max="3315" width="10.42578125" style="1" customWidth="1"/>
    <col min="3316" max="3316" width="11" style="1" customWidth="1"/>
    <col min="3317" max="3317" width="4.7109375" style="1" customWidth="1"/>
    <col min="3318" max="3318" width="32.42578125" style="1" customWidth="1"/>
    <col min="3319" max="3319" width="12" style="1" customWidth="1"/>
    <col min="3320" max="3322" width="13.5703125" style="1" customWidth="1"/>
    <col min="3323" max="3323" width="11" style="1" customWidth="1"/>
    <col min="3324" max="3566" width="9.140625" style="1"/>
    <col min="3567" max="3567" width="40" style="1" customWidth="1"/>
    <col min="3568" max="3568" width="12" style="1" customWidth="1"/>
    <col min="3569" max="3571" width="10.42578125" style="1" customWidth="1"/>
    <col min="3572" max="3572" width="11" style="1" customWidth="1"/>
    <col min="3573" max="3573" width="4.7109375" style="1" customWidth="1"/>
    <col min="3574" max="3574" width="32.42578125" style="1" customWidth="1"/>
    <col min="3575" max="3575" width="12" style="1" customWidth="1"/>
    <col min="3576" max="3578" width="13.5703125" style="1" customWidth="1"/>
    <col min="3579" max="3579" width="11" style="1" customWidth="1"/>
    <col min="3580" max="3822" width="9.140625" style="1"/>
    <col min="3823" max="3823" width="40" style="1" customWidth="1"/>
    <col min="3824" max="3824" width="12" style="1" customWidth="1"/>
    <col min="3825" max="3827" width="10.42578125" style="1" customWidth="1"/>
    <col min="3828" max="3828" width="11" style="1" customWidth="1"/>
    <col min="3829" max="3829" width="4.7109375" style="1" customWidth="1"/>
    <col min="3830" max="3830" width="32.42578125" style="1" customWidth="1"/>
    <col min="3831" max="3831" width="12" style="1" customWidth="1"/>
    <col min="3832" max="3834" width="13.5703125" style="1" customWidth="1"/>
    <col min="3835" max="3835" width="11" style="1" customWidth="1"/>
    <col min="3836" max="4078" width="9.140625" style="1"/>
    <col min="4079" max="4079" width="40" style="1" customWidth="1"/>
    <col min="4080" max="4080" width="12" style="1" customWidth="1"/>
    <col min="4081" max="4083" width="10.42578125" style="1" customWidth="1"/>
    <col min="4084" max="4084" width="11" style="1" customWidth="1"/>
    <col min="4085" max="4085" width="4.7109375" style="1" customWidth="1"/>
    <col min="4086" max="4086" width="32.42578125" style="1" customWidth="1"/>
    <col min="4087" max="4087" width="12" style="1" customWidth="1"/>
    <col min="4088" max="4090" width="13.5703125" style="1" customWidth="1"/>
    <col min="4091" max="4091" width="11" style="1" customWidth="1"/>
    <col min="4092" max="4334" width="9.140625" style="1"/>
    <col min="4335" max="4335" width="40" style="1" customWidth="1"/>
    <col min="4336" max="4336" width="12" style="1" customWidth="1"/>
    <col min="4337" max="4339" width="10.42578125" style="1" customWidth="1"/>
    <col min="4340" max="4340" width="11" style="1" customWidth="1"/>
    <col min="4341" max="4341" width="4.7109375" style="1" customWidth="1"/>
    <col min="4342" max="4342" width="32.42578125" style="1" customWidth="1"/>
    <col min="4343" max="4343" width="12" style="1" customWidth="1"/>
    <col min="4344" max="4346" width="13.5703125" style="1" customWidth="1"/>
    <col min="4347" max="4347" width="11" style="1" customWidth="1"/>
    <col min="4348" max="4590" width="9.140625" style="1"/>
    <col min="4591" max="4591" width="40" style="1" customWidth="1"/>
    <col min="4592" max="4592" width="12" style="1" customWidth="1"/>
    <col min="4593" max="4595" width="10.42578125" style="1" customWidth="1"/>
    <col min="4596" max="4596" width="11" style="1" customWidth="1"/>
    <col min="4597" max="4597" width="4.7109375" style="1" customWidth="1"/>
    <col min="4598" max="4598" width="32.42578125" style="1" customWidth="1"/>
    <col min="4599" max="4599" width="12" style="1" customWidth="1"/>
    <col min="4600" max="4602" width="13.5703125" style="1" customWidth="1"/>
    <col min="4603" max="4603" width="11" style="1" customWidth="1"/>
    <col min="4604" max="4846" width="9.140625" style="1"/>
    <col min="4847" max="4847" width="40" style="1" customWidth="1"/>
    <col min="4848" max="4848" width="12" style="1" customWidth="1"/>
    <col min="4849" max="4851" width="10.42578125" style="1" customWidth="1"/>
    <col min="4852" max="4852" width="11" style="1" customWidth="1"/>
    <col min="4853" max="4853" width="4.7109375" style="1" customWidth="1"/>
    <col min="4854" max="4854" width="32.42578125" style="1" customWidth="1"/>
    <col min="4855" max="4855" width="12" style="1" customWidth="1"/>
    <col min="4856" max="4858" width="13.5703125" style="1" customWidth="1"/>
    <col min="4859" max="4859" width="11" style="1" customWidth="1"/>
    <col min="4860" max="5102" width="9.140625" style="1"/>
    <col min="5103" max="5103" width="40" style="1" customWidth="1"/>
    <col min="5104" max="5104" width="12" style="1" customWidth="1"/>
    <col min="5105" max="5107" width="10.42578125" style="1" customWidth="1"/>
    <col min="5108" max="5108" width="11" style="1" customWidth="1"/>
    <col min="5109" max="5109" width="4.7109375" style="1" customWidth="1"/>
    <col min="5110" max="5110" width="32.42578125" style="1" customWidth="1"/>
    <col min="5111" max="5111" width="12" style="1" customWidth="1"/>
    <col min="5112" max="5114" width="13.5703125" style="1" customWidth="1"/>
    <col min="5115" max="5115" width="11" style="1" customWidth="1"/>
    <col min="5116" max="5358" width="9.140625" style="1"/>
    <col min="5359" max="5359" width="40" style="1" customWidth="1"/>
    <col min="5360" max="5360" width="12" style="1" customWidth="1"/>
    <col min="5361" max="5363" width="10.42578125" style="1" customWidth="1"/>
    <col min="5364" max="5364" width="11" style="1" customWidth="1"/>
    <col min="5365" max="5365" width="4.7109375" style="1" customWidth="1"/>
    <col min="5366" max="5366" width="32.42578125" style="1" customWidth="1"/>
    <col min="5367" max="5367" width="12" style="1" customWidth="1"/>
    <col min="5368" max="5370" width="13.5703125" style="1" customWidth="1"/>
    <col min="5371" max="5371" width="11" style="1" customWidth="1"/>
    <col min="5372" max="5614" width="9.140625" style="1"/>
    <col min="5615" max="5615" width="40" style="1" customWidth="1"/>
    <col min="5616" max="5616" width="12" style="1" customWidth="1"/>
    <col min="5617" max="5619" width="10.42578125" style="1" customWidth="1"/>
    <col min="5620" max="5620" width="11" style="1" customWidth="1"/>
    <col min="5621" max="5621" width="4.7109375" style="1" customWidth="1"/>
    <col min="5622" max="5622" width="32.42578125" style="1" customWidth="1"/>
    <col min="5623" max="5623" width="12" style="1" customWidth="1"/>
    <col min="5624" max="5626" width="13.5703125" style="1" customWidth="1"/>
    <col min="5627" max="5627" width="11" style="1" customWidth="1"/>
    <col min="5628" max="5870" width="9.140625" style="1"/>
    <col min="5871" max="5871" width="40" style="1" customWidth="1"/>
    <col min="5872" max="5872" width="12" style="1" customWidth="1"/>
    <col min="5873" max="5875" width="10.42578125" style="1" customWidth="1"/>
    <col min="5876" max="5876" width="11" style="1" customWidth="1"/>
    <col min="5877" max="5877" width="4.7109375" style="1" customWidth="1"/>
    <col min="5878" max="5878" width="32.42578125" style="1" customWidth="1"/>
    <col min="5879" max="5879" width="12" style="1" customWidth="1"/>
    <col min="5880" max="5882" width="13.5703125" style="1" customWidth="1"/>
    <col min="5883" max="5883" width="11" style="1" customWidth="1"/>
    <col min="5884" max="6126" width="9.140625" style="1"/>
    <col min="6127" max="6127" width="40" style="1" customWidth="1"/>
    <col min="6128" max="6128" width="12" style="1" customWidth="1"/>
    <col min="6129" max="6131" width="10.42578125" style="1" customWidth="1"/>
    <col min="6132" max="6132" width="11" style="1" customWidth="1"/>
    <col min="6133" max="6133" width="4.7109375" style="1" customWidth="1"/>
    <col min="6134" max="6134" width="32.42578125" style="1" customWidth="1"/>
    <col min="6135" max="6135" width="12" style="1" customWidth="1"/>
    <col min="6136" max="6138" width="13.5703125" style="1" customWidth="1"/>
    <col min="6139" max="6139" width="11" style="1" customWidth="1"/>
    <col min="6140" max="6382" width="9.140625" style="1"/>
    <col min="6383" max="6383" width="40" style="1" customWidth="1"/>
    <col min="6384" max="6384" width="12" style="1" customWidth="1"/>
    <col min="6385" max="6387" width="10.42578125" style="1" customWidth="1"/>
    <col min="6388" max="6388" width="11" style="1" customWidth="1"/>
    <col min="6389" max="6389" width="4.7109375" style="1" customWidth="1"/>
    <col min="6390" max="6390" width="32.42578125" style="1" customWidth="1"/>
    <col min="6391" max="6391" width="12" style="1" customWidth="1"/>
    <col min="6392" max="6394" width="13.5703125" style="1" customWidth="1"/>
    <col min="6395" max="6395" width="11" style="1" customWidth="1"/>
    <col min="6396" max="6638" width="9.140625" style="1"/>
    <col min="6639" max="6639" width="40" style="1" customWidth="1"/>
    <col min="6640" max="6640" width="12" style="1" customWidth="1"/>
    <col min="6641" max="6643" width="10.42578125" style="1" customWidth="1"/>
    <col min="6644" max="6644" width="11" style="1" customWidth="1"/>
    <col min="6645" max="6645" width="4.7109375" style="1" customWidth="1"/>
    <col min="6646" max="6646" width="32.42578125" style="1" customWidth="1"/>
    <col min="6647" max="6647" width="12" style="1" customWidth="1"/>
    <col min="6648" max="6650" width="13.5703125" style="1" customWidth="1"/>
    <col min="6651" max="6651" width="11" style="1" customWidth="1"/>
    <col min="6652" max="6894" width="9.140625" style="1"/>
    <col min="6895" max="6895" width="40" style="1" customWidth="1"/>
    <col min="6896" max="6896" width="12" style="1" customWidth="1"/>
    <col min="6897" max="6899" width="10.42578125" style="1" customWidth="1"/>
    <col min="6900" max="6900" width="11" style="1" customWidth="1"/>
    <col min="6901" max="6901" width="4.7109375" style="1" customWidth="1"/>
    <col min="6902" max="6902" width="32.42578125" style="1" customWidth="1"/>
    <col min="6903" max="6903" width="12" style="1" customWidth="1"/>
    <col min="6904" max="6906" width="13.5703125" style="1" customWidth="1"/>
    <col min="6907" max="6907" width="11" style="1" customWidth="1"/>
    <col min="6908" max="7150" width="9.140625" style="1"/>
    <col min="7151" max="7151" width="40" style="1" customWidth="1"/>
    <col min="7152" max="7152" width="12" style="1" customWidth="1"/>
    <col min="7153" max="7155" width="10.42578125" style="1" customWidth="1"/>
    <col min="7156" max="7156" width="11" style="1" customWidth="1"/>
    <col min="7157" max="7157" width="4.7109375" style="1" customWidth="1"/>
    <col min="7158" max="7158" width="32.42578125" style="1" customWidth="1"/>
    <col min="7159" max="7159" width="12" style="1" customWidth="1"/>
    <col min="7160" max="7162" width="13.5703125" style="1" customWidth="1"/>
    <col min="7163" max="7163" width="11" style="1" customWidth="1"/>
    <col min="7164" max="7406" width="9.140625" style="1"/>
    <col min="7407" max="7407" width="40" style="1" customWidth="1"/>
    <col min="7408" max="7408" width="12" style="1" customWidth="1"/>
    <col min="7409" max="7411" width="10.42578125" style="1" customWidth="1"/>
    <col min="7412" max="7412" width="11" style="1" customWidth="1"/>
    <col min="7413" max="7413" width="4.7109375" style="1" customWidth="1"/>
    <col min="7414" max="7414" width="32.42578125" style="1" customWidth="1"/>
    <col min="7415" max="7415" width="12" style="1" customWidth="1"/>
    <col min="7416" max="7418" width="13.5703125" style="1" customWidth="1"/>
    <col min="7419" max="7419" width="11" style="1" customWidth="1"/>
    <col min="7420" max="7662" width="9.140625" style="1"/>
    <col min="7663" max="7663" width="40" style="1" customWidth="1"/>
    <col min="7664" max="7664" width="12" style="1" customWidth="1"/>
    <col min="7665" max="7667" width="10.42578125" style="1" customWidth="1"/>
    <col min="7668" max="7668" width="11" style="1" customWidth="1"/>
    <col min="7669" max="7669" width="4.7109375" style="1" customWidth="1"/>
    <col min="7670" max="7670" width="32.42578125" style="1" customWidth="1"/>
    <col min="7671" max="7671" width="12" style="1" customWidth="1"/>
    <col min="7672" max="7674" width="13.5703125" style="1" customWidth="1"/>
    <col min="7675" max="7675" width="11" style="1" customWidth="1"/>
    <col min="7676" max="7918" width="9.140625" style="1"/>
    <col min="7919" max="7919" width="40" style="1" customWidth="1"/>
    <col min="7920" max="7920" width="12" style="1" customWidth="1"/>
    <col min="7921" max="7923" width="10.42578125" style="1" customWidth="1"/>
    <col min="7924" max="7924" width="11" style="1" customWidth="1"/>
    <col min="7925" max="7925" width="4.7109375" style="1" customWidth="1"/>
    <col min="7926" max="7926" width="32.42578125" style="1" customWidth="1"/>
    <col min="7927" max="7927" width="12" style="1" customWidth="1"/>
    <col min="7928" max="7930" width="13.5703125" style="1" customWidth="1"/>
    <col min="7931" max="7931" width="11" style="1" customWidth="1"/>
    <col min="7932" max="8174" width="9.140625" style="1"/>
    <col min="8175" max="8175" width="40" style="1" customWidth="1"/>
    <col min="8176" max="8176" width="12" style="1" customWidth="1"/>
    <col min="8177" max="8179" width="10.42578125" style="1" customWidth="1"/>
    <col min="8180" max="8180" width="11" style="1" customWidth="1"/>
    <col min="8181" max="8181" width="4.7109375" style="1" customWidth="1"/>
    <col min="8182" max="8182" width="32.42578125" style="1" customWidth="1"/>
    <col min="8183" max="8183" width="12" style="1" customWidth="1"/>
    <col min="8184" max="8186" width="13.5703125" style="1" customWidth="1"/>
    <col min="8187" max="8187" width="11" style="1" customWidth="1"/>
    <col min="8188" max="8430" width="9.140625" style="1"/>
    <col min="8431" max="8431" width="40" style="1" customWidth="1"/>
    <col min="8432" max="8432" width="12" style="1" customWidth="1"/>
    <col min="8433" max="8435" width="10.42578125" style="1" customWidth="1"/>
    <col min="8436" max="8436" width="11" style="1" customWidth="1"/>
    <col min="8437" max="8437" width="4.7109375" style="1" customWidth="1"/>
    <col min="8438" max="8438" width="32.42578125" style="1" customWidth="1"/>
    <col min="8439" max="8439" width="12" style="1" customWidth="1"/>
    <col min="8440" max="8442" width="13.5703125" style="1" customWidth="1"/>
    <col min="8443" max="8443" width="11" style="1" customWidth="1"/>
    <col min="8444" max="8686" width="9.140625" style="1"/>
    <col min="8687" max="8687" width="40" style="1" customWidth="1"/>
    <col min="8688" max="8688" width="12" style="1" customWidth="1"/>
    <col min="8689" max="8691" width="10.42578125" style="1" customWidth="1"/>
    <col min="8692" max="8692" width="11" style="1" customWidth="1"/>
    <col min="8693" max="8693" width="4.7109375" style="1" customWidth="1"/>
    <col min="8694" max="8694" width="32.42578125" style="1" customWidth="1"/>
    <col min="8695" max="8695" width="12" style="1" customWidth="1"/>
    <col min="8696" max="8698" width="13.5703125" style="1" customWidth="1"/>
    <col min="8699" max="8699" width="11" style="1" customWidth="1"/>
    <col min="8700" max="8942" width="9.140625" style="1"/>
    <col min="8943" max="8943" width="40" style="1" customWidth="1"/>
    <col min="8944" max="8944" width="12" style="1" customWidth="1"/>
    <col min="8945" max="8947" width="10.42578125" style="1" customWidth="1"/>
    <col min="8948" max="8948" width="11" style="1" customWidth="1"/>
    <col min="8949" max="8949" width="4.7109375" style="1" customWidth="1"/>
    <col min="8950" max="8950" width="32.42578125" style="1" customWidth="1"/>
    <col min="8951" max="8951" width="12" style="1" customWidth="1"/>
    <col min="8952" max="8954" width="13.5703125" style="1" customWidth="1"/>
    <col min="8955" max="8955" width="11" style="1" customWidth="1"/>
    <col min="8956" max="9198" width="9.140625" style="1"/>
    <col min="9199" max="9199" width="40" style="1" customWidth="1"/>
    <col min="9200" max="9200" width="12" style="1" customWidth="1"/>
    <col min="9201" max="9203" width="10.42578125" style="1" customWidth="1"/>
    <col min="9204" max="9204" width="11" style="1" customWidth="1"/>
    <col min="9205" max="9205" width="4.7109375" style="1" customWidth="1"/>
    <col min="9206" max="9206" width="32.42578125" style="1" customWidth="1"/>
    <col min="9207" max="9207" width="12" style="1" customWidth="1"/>
    <col min="9208" max="9210" width="13.5703125" style="1" customWidth="1"/>
    <col min="9211" max="9211" width="11" style="1" customWidth="1"/>
    <col min="9212" max="9454" width="9.140625" style="1"/>
    <col min="9455" max="9455" width="40" style="1" customWidth="1"/>
    <col min="9456" max="9456" width="12" style="1" customWidth="1"/>
    <col min="9457" max="9459" width="10.42578125" style="1" customWidth="1"/>
    <col min="9460" max="9460" width="11" style="1" customWidth="1"/>
    <col min="9461" max="9461" width="4.7109375" style="1" customWidth="1"/>
    <col min="9462" max="9462" width="32.42578125" style="1" customWidth="1"/>
    <col min="9463" max="9463" width="12" style="1" customWidth="1"/>
    <col min="9464" max="9466" width="13.5703125" style="1" customWidth="1"/>
    <col min="9467" max="9467" width="11" style="1" customWidth="1"/>
    <col min="9468" max="9710" width="9.140625" style="1"/>
    <col min="9711" max="9711" width="40" style="1" customWidth="1"/>
    <col min="9712" max="9712" width="12" style="1" customWidth="1"/>
    <col min="9713" max="9715" width="10.42578125" style="1" customWidth="1"/>
    <col min="9716" max="9716" width="11" style="1" customWidth="1"/>
    <col min="9717" max="9717" width="4.7109375" style="1" customWidth="1"/>
    <col min="9718" max="9718" width="32.42578125" style="1" customWidth="1"/>
    <col min="9719" max="9719" width="12" style="1" customWidth="1"/>
    <col min="9720" max="9722" width="13.5703125" style="1" customWidth="1"/>
    <col min="9723" max="9723" width="11" style="1" customWidth="1"/>
    <col min="9724" max="9966" width="9.140625" style="1"/>
    <col min="9967" max="9967" width="40" style="1" customWidth="1"/>
    <col min="9968" max="9968" width="12" style="1" customWidth="1"/>
    <col min="9969" max="9971" width="10.42578125" style="1" customWidth="1"/>
    <col min="9972" max="9972" width="11" style="1" customWidth="1"/>
    <col min="9973" max="9973" width="4.7109375" style="1" customWidth="1"/>
    <col min="9974" max="9974" width="32.42578125" style="1" customWidth="1"/>
    <col min="9975" max="9975" width="12" style="1" customWidth="1"/>
    <col min="9976" max="9978" width="13.5703125" style="1" customWidth="1"/>
    <col min="9979" max="9979" width="11" style="1" customWidth="1"/>
    <col min="9980" max="10222" width="9.140625" style="1"/>
    <col min="10223" max="10223" width="40" style="1" customWidth="1"/>
    <col min="10224" max="10224" width="12" style="1" customWidth="1"/>
    <col min="10225" max="10227" width="10.42578125" style="1" customWidth="1"/>
    <col min="10228" max="10228" width="11" style="1" customWidth="1"/>
    <col min="10229" max="10229" width="4.7109375" style="1" customWidth="1"/>
    <col min="10230" max="10230" width="32.42578125" style="1" customWidth="1"/>
    <col min="10231" max="10231" width="12" style="1" customWidth="1"/>
    <col min="10232" max="10234" width="13.5703125" style="1" customWidth="1"/>
    <col min="10235" max="10235" width="11" style="1" customWidth="1"/>
    <col min="10236" max="10478" width="9.140625" style="1"/>
    <col min="10479" max="10479" width="40" style="1" customWidth="1"/>
    <col min="10480" max="10480" width="12" style="1" customWidth="1"/>
    <col min="10481" max="10483" width="10.42578125" style="1" customWidth="1"/>
    <col min="10484" max="10484" width="11" style="1" customWidth="1"/>
    <col min="10485" max="10485" width="4.7109375" style="1" customWidth="1"/>
    <col min="10486" max="10486" width="32.42578125" style="1" customWidth="1"/>
    <col min="10487" max="10487" width="12" style="1" customWidth="1"/>
    <col min="10488" max="10490" width="13.5703125" style="1" customWidth="1"/>
    <col min="10491" max="10491" width="11" style="1" customWidth="1"/>
    <col min="10492" max="10734" width="9.140625" style="1"/>
    <col min="10735" max="10735" width="40" style="1" customWidth="1"/>
    <col min="10736" max="10736" width="12" style="1" customWidth="1"/>
    <col min="10737" max="10739" width="10.42578125" style="1" customWidth="1"/>
    <col min="10740" max="10740" width="11" style="1" customWidth="1"/>
    <col min="10741" max="10741" width="4.7109375" style="1" customWidth="1"/>
    <col min="10742" max="10742" width="32.42578125" style="1" customWidth="1"/>
    <col min="10743" max="10743" width="12" style="1" customWidth="1"/>
    <col min="10744" max="10746" width="13.5703125" style="1" customWidth="1"/>
    <col min="10747" max="10747" width="11" style="1" customWidth="1"/>
    <col min="10748" max="10990" width="9.140625" style="1"/>
    <col min="10991" max="10991" width="40" style="1" customWidth="1"/>
    <col min="10992" max="10992" width="12" style="1" customWidth="1"/>
    <col min="10993" max="10995" width="10.42578125" style="1" customWidth="1"/>
    <col min="10996" max="10996" width="11" style="1" customWidth="1"/>
    <col min="10997" max="10997" width="4.7109375" style="1" customWidth="1"/>
    <col min="10998" max="10998" width="32.42578125" style="1" customWidth="1"/>
    <col min="10999" max="10999" width="12" style="1" customWidth="1"/>
    <col min="11000" max="11002" width="13.5703125" style="1" customWidth="1"/>
    <col min="11003" max="11003" width="11" style="1" customWidth="1"/>
    <col min="11004" max="11246" width="9.140625" style="1"/>
    <col min="11247" max="11247" width="40" style="1" customWidth="1"/>
    <col min="11248" max="11248" width="12" style="1" customWidth="1"/>
    <col min="11249" max="11251" width="10.42578125" style="1" customWidth="1"/>
    <col min="11252" max="11252" width="11" style="1" customWidth="1"/>
    <col min="11253" max="11253" width="4.7109375" style="1" customWidth="1"/>
    <col min="11254" max="11254" width="32.42578125" style="1" customWidth="1"/>
    <col min="11255" max="11255" width="12" style="1" customWidth="1"/>
    <col min="11256" max="11258" width="13.5703125" style="1" customWidth="1"/>
    <col min="11259" max="11259" width="11" style="1" customWidth="1"/>
    <col min="11260" max="11502" width="9.140625" style="1"/>
    <col min="11503" max="11503" width="40" style="1" customWidth="1"/>
    <col min="11504" max="11504" width="12" style="1" customWidth="1"/>
    <col min="11505" max="11507" width="10.42578125" style="1" customWidth="1"/>
    <col min="11508" max="11508" width="11" style="1" customWidth="1"/>
    <col min="11509" max="11509" width="4.7109375" style="1" customWidth="1"/>
    <col min="11510" max="11510" width="32.42578125" style="1" customWidth="1"/>
    <col min="11511" max="11511" width="12" style="1" customWidth="1"/>
    <col min="11512" max="11514" width="13.5703125" style="1" customWidth="1"/>
    <col min="11515" max="11515" width="11" style="1" customWidth="1"/>
    <col min="11516" max="11758" width="9.140625" style="1"/>
    <col min="11759" max="11759" width="40" style="1" customWidth="1"/>
    <col min="11760" max="11760" width="12" style="1" customWidth="1"/>
    <col min="11761" max="11763" width="10.42578125" style="1" customWidth="1"/>
    <col min="11764" max="11764" width="11" style="1" customWidth="1"/>
    <col min="11765" max="11765" width="4.7109375" style="1" customWidth="1"/>
    <col min="11766" max="11766" width="32.42578125" style="1" customWidth="1"/>
    <col min="11767" max="11767" width="12" style="1" customWidth="1"/>
    <col min="11768" max="11770" width="13.5703125" style="1" customWidth="1"/>
    <col min="11771" max="11771" width="11" style="1" customWidth="1"/>
    <col min="11772" max="12014" width="9.140625" style="1"/>
    <col min="12015" max="12015" width="40" style="1" customWidth="1"/>
    <col min="12016" max="12016" width="12" style="1" customWidth="1"/>
    <col min="12017" max="12019" width="10.42578125" style="1" customWidth="1"/>
    <col min="12020" max="12020" width="11" style="1" customWidth="1"/>
    <col min="12021" max="12021" width="4.7109375" style="1" customWidth="1"/>
    <col min="12022" max="12022" width="32.42578125" style="1" customWidth="1"/>
    <col min="12023" max="12023" width="12" style="1" customWidth="1"/>
    <col min="12024" max="12026" width="13.5703125" style="1" customWidth="1"/>
    <col min="12027" max="12027" width="11" style="1" customWidth="1"/>
    <col min="12028" max="12270" width="9.140625" style="1"/>
    <col min="12271" max="12271" width="40" style="1" customWidth="1"/>
    <col min="12272" max="12272" width="12" style="1" customWidth="1"/>
    <col min="12273" max="12275" width="10.42578125" style="1" customWidth="1"/>
    <col min="12276" max="12276" width="11" style="1" customWidth="1"/>
    <col min="12277" max="12277" width="4.7109375" style="1" customWidth="1"/>
    <col min="12278" max="12278" width="32.42578125" style="1" customWidth="1"/>
    <col min="12279" max="12279" width="12" style="1" customWidth="1"/>
    <col min="12280" max="12282" width="13.5703125" style="1" customWidth="1"/>
    <col min="12283" max="12283" width="11" style="1" customWidth="1"/>
    <col min="12284" max="12526" width="9.140625" style="1"/>
    <col min="12527" max="12527" width="40" style="1" customWidth="1"/>
    <col min="12528" max="12528" width="12" style="1" customWidth="1"/>
    <col min="12529" max="12531" width="10.42578125" style="1" customWidth="1"/>
    <col min="12532" max="12532" width="11" style="1" customWidth="1"/>
    <col min="12533" max="12533" width="4.7109375" style="1" customWidth="1"/>
    <col min="12534" max="12534" width="32.42578125" style="1" customWidth="1"/>
    <col min="12535" max="12535" width="12" style="1" customWidth="1"/>
    <col min="12536" max="12538" width="13.5703125" style="1" customWidth="1"/>
    <col min="12539" max="12539" width="11" style="1" customWidth="1"/>
    <col min="12540" max="12782" width="9.140625" style="1"/>
    <col min="12783" max="12783" width="40" style="1" customWidth="1"/>
    <col min="12784" max="12784" width="12" style="1" customWidth="1"/>
    <col min="12785" max="12787" width="10.42578125" style="1" customWidth="1"/>
    <col min="12788" max="12788" width="11" style="1" customWidth="1"/>
    <col min="12789" max="12789" width="4.7109375" style="1" customWidth="1"/>
    <col min="12790" max="12790" width="32.42578125" style="1" customWidth="1"/>
    <col min="12791" max="12791" width="12" style="1" customWidth="1"/>
    <col min="12792" max="12794" width="13.5703125" style="1" customWidth="1"/>
    <col min="12795" max="12795" width="11" style="1" customWidth="1"/>
    <col min="12796" max="13038" width="9.140625" style="1"/>
    <col min="13039" max="13039" width="40" style="1" customWidth="1"/>
    <col min="13040" max="13040" width="12" style="1" customWidth="1"/>
    <col min="13041" max="13043" width="10.42578125" style="1" customWidth="1"/>
    <col min="13044" max="13044" width="11" style="1" customWidth="1"/>
    <col min="13045" max="13045" width="4.7109375" style="1" customWidth="1"/>
    <col min="13046" max="13046" width="32.42578125" style="1" customWidth="1"/>
    <col min="13047" max="13047" width="12" style="1" customWidth="1"/>
    <col min="13048" max="13050" width="13.5703125" style="1" customWidth="1"/>
    <col min="13051" max="13051" width="11" style="1" customWidth="1"/>
    <col min="13052" max="13294" width="9.140625" style="1"/>
    <col min="13295" max="13295" width="40" style="1" customWidth="1"/>
    <col min="13296" max="13296" width="12" style="1" customWidth="1"/>
    <col min="13297" max="13299" width="10.42578125" style="1" customWidth="1"/>
    <col min="13300" max="13300" width="11" style="1" customWidth="1"/>
    <col min="13301" max="13301" width="4.7109375" style="1" customWidth="1"/>
    <col min="13302" max="13302" width="32.42578125" style="1" customWidth="1"/>
    <col min="13303" max="13303" width="12" style="1" customWidth="1"/>
    <col min="13304" max="13306" width="13.5703125" style="1" customWidth="1"/>
    <col min="13307" max="13307" width="11" style="1" customWidth="1"/>
    <col min="13308" max="13550" width="9.140625" style="1"/>
    <col min="13551" max="13551" width="40" style="1" customWidth="1"/>
    <col min="13552" max="13552" width="12" style="1" customWidth="1"/>
    <col min="13553" max="13555" width="10.42578125" style="1" customWidth="1"/>
    <col min="13556" max="13556" width="11" style="1" customWidth="1"/>
    <col min="13557" max="13557" width="4.7109375" style="1" customWidth="1"/>
    <col min="13558" max="13558" width="32.42578125" style="1" customWidth="1"/>
    <col min="13559" max="13559" width="12" style="1" customWidth="1"/>
    <col min="13560" max="13562" width="13.5703125" style="1" customWidth="1"/>
    <col min="13563" max="13563" width="11" style="1" customWidth="1"/>
    <col min="13564" max="13806" width="9.140625" style="1"/>
    <col min="13807" max="13807" width="40" style="1" customWidth="1"/>
    <col min="13808" max="13808" width="12" style="1" customWidth="1"/>
    <col min="13809" max="13811" width="10.42578125" style="1" customWidth="1"/>
    <col min="13812" max="13812" width="11" style="1" customWidth="1"/>
    <col min="13813" max="13813" width="4.7109375" style="1" customWidth="1"/>
    <col min="13814" max="13814" width="32.42578125" style="1" customWidth="1"/>
    <col min="13815" max="13815" width="12" style="1" customWidth="1"/>
    <col min="13816" max="13818" width="13.5703125" style="1" customWidth="1"/>
    <col min="13819" max="13819" width="11" style="1" customWidth="1"/>
    <col min="13820" max="14062" width="9.140625" style="1"/>
    <col min="14063" max="14063" width="40" style="1" customWidth="1"/>
    <col min="14064" max="14064" width="12" style="1" customWidth="1"/>
    <col min="14065" max="14067" width="10.42578125" style="1" customWidth="1"/>
    <col min="14068" max="14068" width="11" style="1" customWidth="1"/>
    <col min="14069" max="14069" width="4.7109375" style="1" customWidth="1"/>
    <col min="14070" max="14070" width="32.42578125" style="1" customWidth="1"/>
    <col min="14071" max="14071" width="12" style="1" customWidth="1"/>
    <col min="14072" max="14074" width="13.5703125" style="1" customWidth="1"/>
    <col min="14075" max="14075" width="11" style="1" customWidth="1"/>
    <col min="14076" max="14318" width="9.140625" style="1"/>
    <col min="14319" max="14319" width="40" style="1" customWidth="1"/>
    <col min="14320" max="14320" width="12" style="1" customWidth="1"/>
    <col min="14321" max="14323" width="10.42578125" style="1" customWidth="1"/>
    <col min="14324" max="14324" width="11" style="1" customWidth="1"/>
    <col min="14325" max="14325" width="4.7109375" style="1" customWidth="1"/>
    <col min="14326" max="14326" width="32.42578125" style="1" customWidth="1"/>
    <col min="14327" max="14327" width="12" style="1" customWidth="1"/>
    <col min="14328" max="14330" width="13.5703125" style="1" customWidth="1"/>
    <col min="14331" max="14331" width="11" style="1" customWidth="1"/>
    <col min="14332" max="14574" width="9.140625" style="1"/>
    <col min="14575" max="14575" width="40" style="1" customWidth="1"/>
    <col min="14576" max="14576" width="12" style="1" customWidth="1"/>
    <col min="14577" max="14579" width="10.42578125" style="1" customWidth="1"/>
    <col min="14580" max="14580" width="11" style="1" customWidth="1"/>
    <col min="14581" max="14581" width="4.7109375" style="1" customWidth="1"/>
    <col min="14582" max="14582" width="32.42578125" style="1" customWidth="1"/>
    <col min="14583" max="14583" width="12" style="1" customWidth="1"/>
    <col min="14584" max="14586" width="13.5703125" style="1" customWidth="1"/>
    <col min="14587" max="14587" width="11" style="1" customWidth="1"/>
    <col min="14588" max="14830" width="9.140625" style="1"/>
    <col min="14831" max="14831" width="40" style="1" customWidth="1"/>
    <col min="14832" max="14832" width="12" style="1" customWidth="1"/>
    <col min="14833" max="14835" width="10.42578125" style="1" customWidth="1"/>
    <col min="14836" max="14836" width="11" style="1" customWidth="1"/>
    <col min="14837" max="14837" width="4.7109375" style="1" customWidth="1"/>
    <col min="14838" max="14838" width="32.42578125" style="1" customWidth="1"/>
    <col min="14839" max="14839" width="12" style="1" customWidth="1"/>
    <col min="14840" max="14842" width="13.5703125" style="1" customWidth="1"/>
    <col min="14843" max="14843" width="11" style="1" customWidth="1"/>
    <col min="14844" max="15086" width="9.140625" style="1"/>
    <col min="15087" max="15087" width="40" style="1" customWidth="1"/>
    <col min="15088" max="15088" width="12" style="1" customWidth="1"/>
    <col min="15089" max="15091" width="10.42578125" style="1" customWidth="1"/>
    <col min="15092" max="15092" width="11" style="1" customWidth="1"/>
    <col min="15093" max="15093" width="4.7109375" style="1" customWidth="1"/>
    <col min="15094" max="15094" width="32.42578125" style="1" customWidth="1"/>
    <col min="15095" max="15095" width="12" style="1" customWidth="1"/>
    <col min="15096" max="15098" width="13.5703125" style="1" customWidth="1"/>
    <col min="15099" max="15099" width="11" style="1" customWidth="1"/>
    <col min="15100" max="15342" width="9.140625" style="1"/>
    <col min="15343" max="15343" width="40" style="1" customWidth="1"/>
    <col min="15344" max="15344" width="12" style="1" customWidth="1"/>
    <col min="15345" max="15347" width="10.42578125" style="1" customWidth="1"/>
    <col min="15348" max="15348" width="11" style="1" customWidth="1"/>
    <col min="15349" max="15349" width="4.7109375" style="1" customWidth="1"/>
    <col min="15350" max="15350" width="32.42578125" style="1" customWidth="1"/>
    <col min="15351" max="15351" width="12" style="1" customWidth="1"/>
    <col min="15352" max="15354" width="13.5703125" style="1" customWidth="1"/>
    <col min="15355" max="15355" width="11" style="1" customWidth="1"/>
    <col min="15356" max="15598" width="9.140625" style="1"/>
    <col min="15599" max="15599" width="40" style="1" customWidth="1"/>
    <col min="15600" max="15600" width="12" style="1" customWidth="1"/>
    <col min="15601" max="15603" width="10.42578125" style="1" customWidth="1"/>
    <col min="15604" max="15604" width="11" style="1" customWidth="1"/>
    <col min="15605" max="15605" width="4.7109375" style="1" customWidth="1"/>
    <col min="15606" max="15606" width="32.42578125" style="1" customWidth="1"/>
    <col min="15607" max="15607" width="12" style="1" customWidth="1"/>
    <col min="15608" max="15610" width="13.5703125" style="1" customWidth="1"/>
    <col min="15611" max="15611" width="11" style="1" customWidth="1"/>
    <col min="15612" max="15854" width="9.140625" style="1"/>
    <col min="15855" max="15855" width="40" style="1" customWidth="1"/>
    <col min="15856" max="15856" width="12" style="1" customWidth="1"/>
    <col min="15857" max="15859" width="10.42578125" style="1" customWidth="1"/>
    <col min="15860" max="15860" width="11" style="1" customWidth="1"/>
    <col min="15861" max="15861" width="4.7109375" style="1" customWidth="1"/>
    <col min="15862" max="15862" width="32.42578125" style="1" customWidth="1"/>
    <col min="15863" max="15863" width="12" style="1" customWidth="1"/>
    <col min="15864" max="15866" width="13.5703125" style="1" customWidth="1"/>
    <col min="15867" max="15867" width="11" style="1" customWidth="1"/>
    <col min="15868" max="16110" width="9.140625" style="1"/>
    <col min="16111" max="16111" width="40" style="1" customWidth="1"/>
    <col min="16112" max="16112" width="12" style="1" customWidth="1"/>
    <col min="16113" max="16115" width="10.42578125" style="1" customWidth="1"/>
    <col min="16116" max="16116" width="11" style="1" customWidth="1"/>
    <col min="16117" max="16117" width="4.7109375" style="1" customWidth="1"/>
    <col min="16118" max="16118" width="32.42578125" style="1" customWidth="1"/>
    <col min="16119" max="16119" width="12" style="1" customWidth="1"/>
    <col min="16120" max="16122" width="13.5703125" style="1" customWidth="1"/>
    <col min="16123" max="16123" width="11" style="1" customWidth="1"/>
    <col min="16124" max="16378" width="9.140625" style="1"/>
    <col min="16379" max="16384" width="8.85546875" style="1" customWidth="1"/>
  </cols>
  <sheetData>
    <row r="1" spans="1:11" ht="15.6" customHeight="1" x14ac:dyDescent="0.25">
      <c r="A1" s="175"/>
      <c r="B1" s="175"/>
      <c r="C1" s="175"/>
      <c r="D1" s="175"/>
      <c r="E1" s="175"/>
      <c r="F1" s="175"/>
      <c r="G1" s="175"/>
      <c r="H1" s="175"/>
      <c r="I1" s="2"/>
      <c r="J1" s="3"/>
      <c r="K1" s="2" t="s">
        <v>333</v>
      </c>
    </row>
    <row r="2" spans="1:11" ht="15.6" customHeight="1" x14ac:dyDescent="0.25">
      <c r="A2" s="175"/>
      <c r="B2" s="175"/>
      <c r="C2" s="175"/>
      <c r="D2" s="175"/>
      <c r="E2" s="175"/>
      <c r="F2" s="175"/>
      <c r="G2" s="175"/>
      <c r="H2" s="175"/>
      <c r="I2" s="2"/>
      <c r="J2" s="3"/>
      <c r="K2" s="3" t="s">
        <v>385</v>
      </c>
    </row>
    <row r="3" spans="1:11" ht="12.75" customHeight="1" x14ac:dyDescent="0.2">
      <c r="A3" s="224" t="s">
        <v>292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2">
      <c r="A4" s="223" t="s">
        <v>331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1" x14ac:dyDescent="0.2">
      <c r="A5" s="187"/>
      <c r="B5" s="188"/>
      <c r="C5" s="188"/>
      <c r="D5" s="188"/>
      <c r="E5" s="188"/>
      <c r="F5" s="188"/>
      <c r="G5" s="187"/>
      <c r="H5" s="189"/>
    </row>
    <row r="6" spans="1:11" x14ac:dyDescent="0.2">
      <c r="A6" s="190" t="s">
        <v>293</v>
      </c>
      <c r="B6" s="191"/>
      <c r="C6" s="191"/>
      <c r="D6" s="191"/>
      <c r="E6" s="191"/>
      <c r="F6" s="192"/>
      <c r="G6" s="190" t="s">
        <v>294</v>
      </c>
      <c r="H6" s="193"/>
      <c r="I6" s="194"/>
      <c r="J6" s="194"/>
      <c r="K6" s="194"/>
    </row>
    <row r="7" spans="1:11" x14ac:dyDescent="0.2">
      <c r="A7" s="195"/>
      <c r="B7" s="196" t="s">
        <v>295</v>
      </c>
      <c r="C7" s="196" t="s">
        <v>383</v>
      </c>
      <c r="D7" s="196" t="s">
        <v>332</v>
      </c>
      <c r="E7" s="197" t="s">
        <v>384</v>
      </c>
      <c r="F7" s="198"/>
      <c r="G7" s="195"/>
      <c r="H7" s="196" t="s">
        <v>295</v>
      </c>
      <c r="I7" s="196" t="s">
        <v>383</v>
      </c>
      <c r="J7" s="196" t="s">
        <v>332</v>
      </c>
      <c r="K7" s="197" t="s">
        <v>384</v>
      </c>
    </row>
    <row r="8" spans="1:11" x14ac:dyDescent="0.2">
      <c r="A8" s="190"/>
      <c r="B8" s="199" t="s">
        <v>21</v>
      </c>
      <c r="C8" s="199" t="s">
        <v>21</v>
      </c>
      <c r="D8" s="199" t="s">
        <v>21</v>
      </c>
      <c r="E8" s="199" t="s">
        <v>21</v>
      </c>
      <c r="F8" s="200"/>
      <c r="G8" s="201"/>
      <c r="H8" s="199" t="s">
        <v>21</v>
      </c>
      <c r="I8" s="199" t="s">
        <v>21</v>
      </c>
      <c r="J8" s="199" t="s">
        <v>21</v>
      </c>
      <c r="K8" s="199" t="s">
        <v>21</v>
      </c>
    </row>
    <row r="9" spans="1:11" x14ac:dyDescent="0.2">
      <c r="A9" s="202" t="s">
        <v>76</v>
      </c>
      <c r="B9" s="203">
        <v>365783</v>
      </c>
      <c r="C9" s="203">
        <v>367294</v>
      </c>
      <c r="D9" s="203">
        <v>413822</v>
      </c>
      <c r="E9" s="203">
        <f>'1. melléklet'!L11+'1. melléklet'!L18+'1. melléklet'!L28+'1. melléklet'!L54</f>
        <v>416374</v>
      </c>
      <c r="F9" s="203"/>
      <c r="G9" s="202" t="s">
        <v>19</v>
      </c>
      <c r="H9" s="204">
        <v>1238986</v>
      </c>
      <c r="I9" s="204">
        <v>1458909</v>
      </c>
      <c r="J9" s="204">
        <v>1668849</v>
      </c>
      <c r="K9" s="204">
        <f>'2. mell. 1. pont'!L12+'2. mell. 1. pont'!L30+'2. mell. 1. pont'!L52+'2. mell. 1. pont'!L79</f>
        <v>1715338</v>
      </c>
    </row>
    <row r="10" spans="1:11" x14ac:dyDescent="0.2">
      <c r="A10" s="202" t="s">
        <v>51</v>
      </c>
      <c r="B10" s="203">
        <v>982902</v>
      </c>
      <c r="C10" s="203">
        <v>1160271</v>
      </c>
      <c r="D10" s="203">
        <v>1238000</v>
      </c>
      <c r="E10" s="203">
        <f>'1. melléklet'!L69</f>
        <v>1238000</v>
      </c>
      <c r="F10" s="203"/>
      <c r="G10" s="202" t="s">
        <v>296</v>
      </c>
      <c r="H10" s="204">
        <v>161101</v>
      </c>
      <c r="I10" s="204">
        <v>186100</v>
      </c>
      <c r="J10" s="204">
        <v>221320</v>
      </c>
      <c r="K10" s="204">
        <f>'2. mell. 1. pont'!L13+'2. mell. 1. pont'!L31+'2. mell. 1. pont'!L53+'2. mell. 1. pont'!L91</f>
        <v>231697</v>
      </c>
    </row>
    <row r="11" spans="1:11" x14ac:dyDescent="0.2">
      <c r="A11" s="202" t="s">
        <v>297</v>
      </c>
      <c r="B11" s="203">
        <v>2199619</v>
      </c>
      <c r="C11" s="203">
        <v>2574424</v>
      </c>
      <c r="D11" s="203">
        <v>2450971</v>
      </c>
      <c r="E11" s="203">
        <f>'1. melléklet'!L94</f>
        <v>2518733</v>
      </c>
      <c r="F11" s="203"/>
      <c r="G11" s="202" t="s">
        <v>23</v>
      </c>
      <c r="H11" s="204">
        <v>1775632</v>
      </c>
      <c r="I11" s="204">
        <v>1751634</v>
      </c>
      <c r="J11" s="204">
        <v>1780092</v>
      </c>
      <c r="K11" s="204">
        <f>'2. mell. 1. pont'!L14+'2. mell. 1. pont'!L32+'2. mell. 1. pont'!L54+'2. mell. 1. pont'!L154</f>
        <v>1833357</v>
      </c>
    </row>
    <row r="12" spans="1:11" ht="24" x14ac:dyDescent="0.2">
      <c r="A12" s="202" t="s">
        <v>298</v>
      </c>
      <c r="B12" s="203">
        <v>114968</v>
      </c>
      <c r="C12" s="203">
        <v>108216</v>
      </c>
      <c r="D12" s="203">
        <v>90093</v>
      </c>
      <c r="E12" s="203">
        <f>'1. melléklet'!L129+'1. melléklet'!L13+'1. melléklet'!L22</f>
        <v>155384</v>
      </c>
      <c r="F12" s="203"/>
      <c r="G12" s="205" t="s">
        <v>299</v>
      </c>
      <c r="H12" s="204">
        <v>777636</v>
      </c>
      <c r="I12" s="204">
        <v>1012081</v>
      </c>
      <c r="J12" s="204">
        <v>702333</v>
      </c>
      <c r="K12" s="204">
        <f>'2. mell. 1. pont'!L179+'2. mell. 1. pont'!L191+'2. mell. 1. pont'!L200</f>
        <v>736209</v>
      </c>
    </row>
    <row r="13" spans="1:11" x14ac:dyDescent="0.2">
      <c r="A13" s="202" t="s">
        <v>300</v>
      </c>
      <c r="B13" s="203">
        <v>2500</v>
      </c>
      <c r="C13" s="203">
        <v>31568</v>
      </c>
      <c r="D13" s="203">
        <v>3700</v>
      </c>
      <c r="E13" s="203">
        <f>'1. melléklet'!L157</f>
        <v>3700</v>
      </c>
      <c r="F13" s="203"/>
      <c r="G13" s="202" t="s">
        <v>40</v>
      </c>
      <c r="H13" s="204">
        <v>12722</v>
      </c>
      <c r="I13" s="204">
        <v>10809</v>
      </c>
      <c r="J13" s="204">
        <v>10830</v>
      </c>
      <c r="K13" s="204">
        <f>'2. mell. 1. pont'!L168</f>
        <v>10830</v>
      </c>
    </row>
    <row r="14" spans="1:11" x14ac:dyDescent="0.2">
      <c r="A14" s="202" t="s">
        <v>301</v>
      </c>
      <c r="B14" s="203">
        <v>19000</v>
      </c>
      <c r="C14" s="203">
        <v>37250</v>
      </c>
      <c r="D14" s="203">
        <v>80000</v>
      </c>
      <c r="E14" s="203">
        <f>'1. melléklet'!L176</f>
        <v>80000</v>
      </c>
      <c r="F14" s="203"/>
      <c r="G14" s="202" t="s">
        <v>302</v>
      </c>
      <c r="H14" s="204">
        <v>0</v>
      </c>
      <c r="I14" s="204">
        <v>52250</v>
      </c>
      <c r="J14" s="204">
        <v>60000</v>
      </c>
      <c r="K14" s="204">
        <f>'2. mell. 1. pont'!L206</f>
        <v>60000</v>
      </c>
    </row>
    <row r="15" spans="1:11" x14ac:dyDescent="0.2">
      <c r="A15" s="194"/>
      <c r="B15" s="194"/>
      <c r="C15" s="194"/>
      <c r="D15" s="194"/>
      <c r="E15" s="194"/>
      <c r="F15" s="203"/>
      <c r="G15" s="202" t="s">
        <v>303</v>
      </c>
      <c r="H15" s="204">
        <v>0</v>
      </c>
      <c r="I15" s="204">
        <v>0</v>
      </c>
      <c r="J15" s="204">
        <v>11468</v>
      </c>
      <c r="K15" s="204">
        <f>'2. mell. 1. pont'!L196+'2. mell. 1. pont'!L198</f>
        <v>9020</v>
      </c>
    </row>
    <row r="16" spans="1:11" x14ac:dyDescent="0.2">
      <c r="A16" s="190" t="s">
        <v>304</v>
      </c>
      <c r="B16" s="206">
        <v>3684772</v>
      </c>
      <c r="C16" s="206">
        <f>SUM(C9:C15)</f>
        <v>4279023</v>
      </c>
      <c r="D16" s="206">
        <v>4276586</v>
      </c>
      <c r="E16" s="206">
        <f>SUM(E9:E15)</f>
        <v>4412191</v>
      </c>
      <c r="F16" s="207"/>
      <c r="G16" s="190" t="s">
        <v>305</v>
      </c>
      <c r="H16" s="208">
        <v>3966077</v>
      </c>
      <c r="I16" s="208">
        <f>SUM(I9:I15)</f>
        <v>4471783</v>
      </c>
      <c r="J16" s="208">
        <v>4454892</v>
      </c>
      <c r="K16" s="208">
        <f>SUM(K9:K15)</f>
        <v>4596451</v>
      </c>
    </row>
    <row r="17" spans="1:11" x14ac:dyDescent="0.2">
      <c r="A17" s="190" t="s">
        <v>306</v>
      </c>
      <c r="B17" s="206"/>
      <c r="C17" s="206"/>
      <c r="D17" s="206"/>
      <c r="E17" s="206"/>
      <c r="F17" s="207"/>
      <c r="G17" s="190"/>
      <c r="H17" s="208">
        <f>B16-H16</f>
        <v>-281305</v>
      </c>
      <c r="I17" s="208">
        <f>C16-I16</f>
        <v>-192760</v>
      </c>
      <c r="J17" s="208">
        <v>-178306</v>
      </c>
      <c r="K17" s="208">
        <f>E16-K16</f>
        <v>-184260</v>
      </c>
    </row>
    <row r="18" spans="1:11" x14ac:dyDescent="0.2">
      <c r="A18" s="190"/>
      <c r="B18" s="206"/>
      <c r="C18" s="206"/>
      <c r="D18" s="206"/>
      <c r="E18" s="206"/>
      <c r="F18" s="207"/>
      <c r="G18" s="190"/>
      <c r="H18" s="208"/>
      <c r="I18" s="208"/>
      <c r="J18" s="208"/>
      <c r="K18" s="208"/>
    </row>
    <row r="19" spans="1:11" x14ac:dyDescent="0.2">
      <c r="A19" s="202" t="s">
        <v>57</v>
      </c>
      <c r="B19" s="204">
        <v>99778</v>
      </c>
      <c r="C19" s="204">
        <v>403964</v>
      </c>
      <c r="D19" s="204">
        <v>287971</v>
      </c>
      <c r="E19" s="204">
        <f>'1. melléklet'!L104</f>
        <v>287971</v>
      </c>
      <c r="F19" s="193"/>
      <c r="G19" s="202" t="s">
        <v>42</v>
      </c>
      <c r="H19" s="204">
        <v>108143</v>
      </c>
      <c r="I19" s="204">
        <v>117592</v>
      </c>
      <c r="J19" s="204">
        <v>845667</v>
      </c>
      <c r="K19" s="204">
        <f>'2. mell. 1. pont'!L22+'2. mell. 1. pont'!L41+'2. mell. 1. pont'!L62+'2. mell. 1. pont'!L224</f>
        <v>843482</v>
      </c>
    </row>
    <row r="20" spans="1:11" x14ac:dyDescent="0.2">
      <c r="A20" s="202" t="s">
        <v>307</v>
      </c>
      <c r="B20" s="203">
        <v>0</v>
      </c>
      <c r="C20" s="203">
        <v>0</v>
      </c>
      <c r="D20" s="203">
        <v>0</v>
      </c>
      <c r="E20" s="203">
        <v>0</v>
      </c>
      <c r="F20" s="203"/>
      <c r="G20" s="202" t="s">
        <v>17</v>
      </c>
      <c r="H20" s="204">
        <v>113187</v>
      </c>
      <c r="I20" s="204">
        <v>332690</v>
      </c>
      <c r="J20" s="204">
        <v>1707634</v>
      </c>
      <c r="K20" s="204">
        <f>'2. mell. 1. pont'!L26+'2. mell. 1. pont'!L48+'2. mell. 1. pont'!L237</f>
        <v>1870279</v>
      </c>
    </row>
    <row r="21" spans="1:11" ht="24" x14ac:dyDescent="0.2">
      <c r="A21" s="202" t="s">
        <v>308</v>
      </c>
      <c r="B21" s="209">
        <v>338378</v>
      </c>
      <c r="C21" s="209">
        <v>224737</v>
      </c>
      <c r="D21" s="209">
        <v>2482767</v>
      </c>
      <c r="E21" s="209">
        <f>'1. melléklet'!L148</f>
        <v>2653127</v>
      </c>
      <c r="F21" s="209"/>
      <c r="G21" s="205" t="s">
        <v>309</v>
      </c>
      <c r="H21" s="204">
        <v>2269</v>
      </c>
      <c r="I21" s="204">
        <v>5535</v>
      </c>
      <c r="J21" s="204">
        <v>6000</v>
      </c>
      <c r="K21" s="204">
        <f>'2. mell. 1. pont'!L243+'2. mell. 1. pont'!L247</f>
        <v>10072</v>
      </c>
    </row>
    <row r="22" spans="1:11" x14ac:dyDescent="0.2">
      <c r="A22" s="202" t="s">
        <v>310</v>
      </c>
      <c r="B22" s="203">
        <v>0</v>
      </c>
      <c r="C22" s="203">
        <v>0</v>
      </c>
      <c r="D22" s="203">
        <v>400</v>
      </c>
      <c r="E22" s="203">
        <f>'1. melléklet'!L162</f>
        <v>400</v>
      </c>
      <c r="F22" s="203"/>
      <c r="G22" s="202" t="s">
        <v>311</v>
      </c>
      <c r="H22" s="204">
        <v>0</v>
      </c>
      <c r="I22" s="204">
        <v>0</v>
      </c>
      <c r="J22" s="204">
        <v>0</v>
      </c>
      <c r="K22" s="204">
        <v>0</v>
      </c>
    </row>
    <row r="23" spans="1:11" x14ac:dyDescent="0.2">
      <c r="A23" s="202" t="s">
        <v>312</v>
      </c>
      <c r="B23" s="203">
        <v>365</v>
      </c>
      <c r="C23" s="203">
        <v>139</v>
      </c>
      <c r="D23" s="203">
        <v>300</v>
      </c>
      <c r="E23" s="203">
        <f>'1. melléklet'!L170</f>
        <v>300</v>
      </c>
      <c r="F23" s="203"/>
      <c r="G23" s="202" t="s">
        <v>313</v>
      </c>
      <c r="H23" s="204">
        <v>0</v>
      </c>
      <c r="I23" s="204">
        <v>0</v>
      </c>
      <c r="J23" s="204">
        <v>0</v>
      </c>
      <c r="K23" s="204">
        <v>0</v>
      </c>
    </row>
    <row r="24" spans="1:11" x14ac:dyDescent="0.2">
      <c r="A24" s="190" t="s">
        <v>314</v>
      </c>
      <c r="B24" s="206">
        <v>438521</v>
      </c>
      <c r="C24" s="206">
        <f>SUM(C19:C23)</f>
        <v>628840</v>
      </c>
      <c r="D24" s="206">
        <v>2771438</v>
      </c>
      <c r="E24" s="206">
        <f>SUM(E19:E23)</f>
        <v>2941798</v>
      </c>
      <c r="F24" s="206"/>
      <c r="G24" s="190" t="s">
        <v>315</v>
      </c>
      <c r="H24" s="208">
        <v>223599</v>
      </c>
      <c r="I24" s="208">
        <f>SUM(I19:I23)</f>
        <v>455817</v>
      </c>
      <c r="J24" s="208">
        <v>2559301</v>
      </c>
      <c r="K24" s="208">
        <f>SUM(K19:K23)</f>
        <v>2723833</v>
      </c>
    </row>
    <row r="25" spans="1:11" ht="24" x14ac:dyDescent="0.2">
      <c r="A25" s="190" t="s">
        <v>316</v>
      </c>
      <c r="B25" s="206"/>
      <c r="C25" s="206"/>
      <c r="D25" s="206"/>
      <c r="E25" s="206"/>
      <c r="F25" s="206"/>
      <c r="G25" s="190"/>
      <c r="H25" s="208">
        <f>B24-H24</f>
        <v>214922</v>
      </c>
      <c r="I25" s="208">
        <f>C24-I24</f>
        <v>173023</v>
      </c>
      <c r="J25" s="208">
        <v>212137</v>
      </c>
      <c r="K25" s="208">
        <f>E24-K24</f>
        <v>217965</v>
      </c>
    </row>
    <row r="26" spans="1:11" x14ac:dyDescent="0.2">
      <c r="A26" s="190"/>
      <c r="B26" s="206"/>
      <c r="C26" s="206"/>
      <c r="D26" s="206"/>
      <c r="E26" s="206"/>
      <c r="F26" s="206"/>
      <c r="G26" s="190"/>
      <c r="H26" s="208"/>
      <c r="I26" s="208"/>
      <c r="J26" s="208"/>
      <c r="K26" s="208"/>
    </row>
    <row r="27" spans="1:11" x14ac:dyDescent="0.2">
      <c r="A27" s="190" t="s">
        <v>317</v>
      </c>
      <c r="B27" s="206">
        <v>4123293</v>
      </c>
      <c r="C27" s="206">
        <f>C16+C24</f>
        <v>4907863</v>
      </c>
      <c r="D27" s="206">
        <v>7048024</v>
      </c>
      <c r="E27" s="206">
        <f>E16+E24</f>
        <v>7353989</v>
      </c>
      <c r="F27" s="206"/>
      <c r="G27" s="190" t="s">
        <v>318</v>
      </c>
      <c r="H27" s="208">
        <v>4189676</v>
      </c>
      <c r="I27" s="208">
        <f>I16+I24</f>
        <v>4927600</v>
      </c>
      <c r="J27" s="208">
        <v>7014193</v>
      </c>
      <c r="K27" s="208">
        <f>K16+K24</f>
        <v>7320284</v>
      </c>
    </row>
    <row r="28" spans="1:11" x14ac:dyDescent="0.2">
      <c r="A28" s="190"/>
      <c r="B28" s="206"/>
      <c r="C28" s="206"/>
      <c r="D28" s="206"/>
      <c r="E28" s="206"/>
      <c r="F28" s="206"/>
      <c r="G28" s="190"/>
      <c r="H28" s="208"/>
      <c r="I28" s="208"/>
      <c r="J28" s="208"/>
      <c r="K28" s="208"/>
    </row>
    <row r="29" spans="1:11" ht="15" x14ac:dyDescent="0.25">
      <c r="A29" s="210" t="s">
        <v>319</v>
      </c>
      <c r="B29" s="206"/>
      <c r="C29" s="206"/>
      <c r="D29" s="206"/>
      <c r="E29" s="206"/>
      <c r="F29" s="206"/>
      <c r="G29" s="190"/>
      <c r="H29" s="208">
        <f>B27-H27</f>
        <v>-66383</v>
      </c>
      <c r="I29" s="208">
        <f>C27-I27</f>
        <v>-19737</v>
      </c>
      <c r="J29" s="208">
        <v>33831</v>
      </c>
      <c r="K29" s="208">
        <f>E27-K27</f>
        <v>33705</v>
      </c>
    </row>
    <row r="30" spans="1:11" x14ac:dyDescent="0.2">
      <c r="A30" s="190"/>
      <c r="B30" s="206"/>
      <c r="C30" s="206"/>
      <c r="D30" s="206"/>
      <c r="E30" s="206"/>
      <c r="F30" s="206"/>
      <c r="G30" s="190"/>
      <c r="H30" s="208"/>
      <c r="I30" s="208"/>
      <c r="J30" s="208"/>
      <c r="K30" s="208"/>
    </row>
    <row r="31" spans="1:11" x14ac:dyDescent="0.2">
      <c r="A31" s="202" t="s">
        <v>320</v>
      </c>
      <c r="B31" s="203">
        <v>196169</v>
      </c>
      <c r="C31" s="203">
        <v>110055</v>
      </c>
      <c r="D31" s="203">
        <v>82434</v>
      </c>
      <c r="E31" s="203">
        <f>'1. melléklet'!L191</f>
        <v>82560</v>
      </c>
      <c r="F31" s="203"/>
      <c r="G31" s="194"/>
      <c r="H31" s="194"/>
      <c r="I31" s="194"/>
      <c r="J31" s="194"/>
      <c r="K31" s="194"/>
    </row>
    <row r="32" spans="1:11" x14ac:dyDescent="0.2">
      <c r="A32" s="202" t="s">
        <v>321</v>
      </c>
      <c r="B32" s="203">
        <v>0</v>
      </c>
      <c r="C32" s="203">
        <v>917169</v>
      </c>
      <c r="D32" s="203">
        <v>0</v>
      </c>
      <c r="E32" s="203">
        <f>'1. melléklet'!L196</f>
        <v>218922</v>
      </c>
      <c r="F32" s="203"/>
      <c r="G32" s="202" t="s">
        <v>322</v>
      </c>
      <c r="H32" s="204">
        <v>0</v>
      </c>
      <c r="I32" s="204">
        <v>917169</v>
      </c>
      <c r="J32" s="204">
        <v>0</v>
      </c>
      <c r="K32" s="204">
        <f>'2. mell. 1. pont'!L257</f>
        <v>218922</v>
      </c>
    </row>
    <row r="33" spans="1:11" ht="24" x14ac:dyDescent="0.2">
      <c r="A33" s="202" t="s">
        <v>323</v>
      </c>
      <c r="B33" s="203">
        <v>73256</v>
      </c>
      <c r="C33" s="203">
        <v>144671</v>
      </c>
      <c r="D33" s="203">
        <v>0</v>
      </c>
      <c r="E33" s="203">
        <f>'1. melléklet'!L193</f>
        <v>1079</v>
      </c>
      <c r="F33" s="206"/>
      <c r="G33" s="211" t="s">
        <v>324</v>
      </c>
      <c r="H33" s="204">
        <v>66598</v>
      </c>
      <c r="I33" s="204">
        <v>126040</v>
      </c>
      <c r="J33" s="204">
        <v>89876</v>
      </c>
      <c r="K33" s="204">
        <f>'2. mell. 1. pont'!L260</f>
        <v>90955</v>
      </c>
    </row>
    <row r="34" spans="1:11" x14ac:dyDescent="0.2">
      <c r="A34" s="202" t="s">
        <v>325</v>
      </c>
      <c r="B34" s="203">
        <v>0</v>
      </c>
      <c r="C34" s="203">
        <v>0</v>
      </c>
      <c r="D34" s="203">
        <v>0</v>
      </c>
      <c r="E34" s="203">
        <v>0</v>
      </c>
      <c r="F34" s="206"/>
      <c r="G34" s="202" t="s">
        <v>326</v>
      </c>
      <c r="H34" s="204">
        <v>26389</v>
      </c>
      <c r="I34" s="204">
        <v>26389</v>
      </c>
      <c r="J34" s="204">
        <v>26389</v>
      </c>
      <c r="K34" s="204">
        <f>'2. mell. 1. pont'!L256</f>
        <v>26389</v>
      </c>
    </row>
    <row r="35" spans="1:11" x14ac:dyDescent="0.2">
      <c r="A35" s="190"/>
      <c r="B35" s="206"/>
      <c r="C35" s="206"/>
      <c r="D35" s="206"/>
      <c r="E35" s="206"/>
      <c r="F35" s="206"/>
      <c r="G35" s="190"/>
      <c r="H35" s="208"/>
      <c r="I35" s="208"/>
      <c r="J35" s="208"/>
      <c r="K35" s="208"/>
    </row>
    <row r="36" spans="1:11" ht="24" x14ac:dyDescent="0.2">
      <c r="A36" s="190" t="s">
        <v>327</v>
      </c>
      <c r="B36" s="206">
        <v>269425</v>
      </c>
      <c r="C36" s="206">
        <f>SUM(C31:C35)</f>
        <v>1171895</v>
      </c>
      <c r="D36" s="206">
        <v>82434</v>
      </c>
      <c r="E36" s="206">
        <f t="shared" ref="E36" si="0">SUM(E31:E35)</f>
        <v>302561</v>
      </c>
      <c r="F36" s="206"/>
      <c r="G36" s="190" t="s">
        <v>328</v>
      </c>
      <c r="H36" s="208">
        <v>92987</v>
      </c>
      <c r="I36" s="208">
        <f>SUM(I32:I35)</f>
        <v>1069598</v>
      </c>
      <c r="J36" s="208">
        <v>116265</v>
      </c>
      <c r="K36" s="208">
        <f>SUM(K32:K35)</f>
        <v>336266</v>
      </c>
    </row>
    <row r="37" spans="1:11" x14ac:dyDescent="0.2">
      <c r="A37" s="190"/>
      <c r="B37" s="206"/>
      <c r="C37" s="206"/>
      <c r="D37" s="206"/>
      <c r="E37" s="206"/>
      <c r="F37" s="206"/>
      <c r="G37" s="190"/>
      <c r="H37" s="204"/>
      <c r="I37" s="204"/>
      <c r="J37" s="204"/>
      <c r="K37" s="204"/>
    </row>
    <row r="38" spans="1:11" x14ac:dyDescent="0.2">
      <c r="A38" s="212" t="s">
        <v>329</v>
      </c>
      <c r="B38" s="213">
        <v>4392718</v>
      </c>
      <c r="C38" s="213">
        <f>C27+C36</f>
        <v>6079758</v>
      </c>
      <c r="D38" s="213">
        <v>7130458</v>
      </c>
      <c r="E38" s="213">
        <f t="shared" ref="E38" si="1">E27+E36</f>
        <v>7656550</v>
      </c>
      <c r="F38" s="213"/>
      <c r="G38" s="212" t="s">
        <v>330</v>
      </c>
      <c r="H38" s="213">
        <v>4282663</v>
      </c>
      <c r="I38" s="213">
        <f>I27+I36</f>
        <v>5997198</v>
      </c>
      <c r="J38" s="213">
        <v>7130458</v>
      </c>
      <c r="K38" s="213">
        <f t="shared" ref="K38" si="2">K27+K36</f>
        <v>7656550</v>
      </c>
    </row>
  </sheetData>
  <mergeCells count="2">
    <mergeCell ref="A4:K4"/>
    <mergeCell ref="A3:K3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1. melléklet</vt:lpstr>
      <vt:lpstr>2. mell. 1. pont</vt:lpstr>
      <vt:lpstr>2. mell. 2. pont</vt:lpstr>
      <vt:lpstr>4. melléklet</vt:lpstr>
      <vt:lpstr>'2. mell. 2. pont'!Nyomtatási_cím</vt:lpstr>
      <vt:lpstr>'1. melléklet'!Nyomtatási_terület</vt:lpstr>
      <vt:lpstr>'2. mell. 1. pont'!Nyomtatási_terület</vt:lpstr>
      <vt:lpstr>'2. mell. 2. pont'!Nyomtatási_terület</vt:lpstr>
      <vt:lpstr>'4.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Dr. Tillman Anikó</cp:lastModifiedBy>
  <cp:lastPrinted>2026-06-23T11:55:33Z</cp:lastPrinted>
  <dcterms:created xsi:type="dcterms:W3CDTF">2009-01-15T09:14:34Z</dcterms:created>
  <dcterms:modified xsi:type="dcterms:W3CDTF">2026-06-23T12:00:32Z</dcterms:modified>
</cp:coreProperties>
</file>